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20" activeTab="1"/>
  </bookViews>
  <sheets>
    <sheet name="Edital" sheetId="1" r:id="rId1"/>
    <sheet name="Lotes" sheetId="2" r:id="rId2"/>
    <sheet name="Tabelas" sheetId="3" r:id="rId3"/>
    <sheet name="Planilha4" sheetId="4" r:id="rId4"/>
  </sheets>
  <definedNames>
    <definedName name="_xlnm._FilterDatabase" localSheetId="1" hidden="1">Lotes!$B$1:$B$110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<sst xmlns="http://schemas.openxmlformats.org/spreadsheetml/2006/main" count="379" uniqueCount="224">
  <si>
    <t>Número do edital</t>
  </si>
  <si>
    <t>Número do processo</t>
  </si>
  <si>
    <t>Órgão promotor</t>
  </si>
  <si>
    <t>Documento</t>
  </si>
  <si>
    <t>UNIDADE COMPRADORA</t>
  </si>
  <si>
    <t>003/2025</t>
  </si>
  <si>
    <t>002/2025</t>
  </si>
  <si>
    <t>Cruzeiro</t>
  </si>
  <si>
    <t>46.668.596/0001-01</t>
  </si>
  <si>
    <t>Número de lotes</t>
  </si>
  <si>
    <t>Critérios de julgamento da proposta e lance</t>
  </si>
  <si>
    <t>Modo de Disputa</t>
  </si>
  <si>
    <t>MODALIDADE</t>
  </si>
  <si>
    <t>Validade da proposta</t>
  </si>
  <si>
    <t>109</t>
  </si>
  <si>
    <t>Menor Preço</t>
  </si>
  <si>
    <t>Aberto</t>
  </si>
  <si>
    <t>Pregão (Setor público)</t>
  </si>
  <si>
    <t>90 Dias</t>
  </si>
  <si>
    <t>Nome do Pregoeiro</t>
  </si>
  <si>
    <t>Telefone</t>
  </si>
  <si>
    <t>E-mail</t>
  </si>
  <si>
    <t>Finalidade da Licitação / Operação</t>
  </si>
  <si>
    <t>Os lances devem considerar o valor</t>
  </si>
  <si>
    <t>Emerson Antônio Gonçalves</t>
  </si>
  <si>
    <t>(12) 3600 - 3384</t>
  </si>
  <si>
    <t>licitacoes@cruzeiro.sp.gov.br</t>
  </si>
  <si>
    <t>Registro de Preços para Bens ou Serviços Comuns</t>
  </si>
  <si>
    <t>Unitário para o Item</t>
  </si>
  <si>
    <t>Amparo legal</t>
  </si>
  <si>
    <t>Início do recebimento de propostas</t>
  </si>
  <si>
    <t>Término do recebimento de propostas</t>
  </si>
  <si>
    <t>Abertura e análise de propostas</t>
  </si>
  <si>
    <t>Início de lances</t>
  </si>
  <si>
    <t>Lei 14.133/2021, Art. 28, I (PNCP e Transfere Gov +Brasil)</t>
  </si>
  <si>
    <t>Objeto</t>
  </si>
  <si>
    <t>Saúde</t>
  </si>
  <si>
    <t>Segmento</t>
  </si>
  <si>
    <t>Medicamentos</t>
  </si>
  <si>
    <t>Importante:</t>
  </si>
  <si>
    <t>Esta licitação aceita apenas documentos de habilitação compactados</t>
  </si>
  <si>
    <t>Preencha somente as linhas referentes aos lotes em que deseja participar</t>
  </si>
  <si>
    <t>O campo "Valor Por item" é obrigatório nos lotes em que deseja participar</t>
  </si>
  <si>
    <t>O campo "Marca" somente é obrigatório caso o lote exija a marca dos itens ofertados</t>
  </si>
  <si>
    <t>Células da cor</t>
  </si>
  <si>
    <t>cinza</t>
  </si>
  <si>
    <t>não devem ser alteradas</t>
  </si>
  <si>
    <t>Lote</t>
  </si>
  <si>
    <t>Marca</t>
  </si>
  <si>
    <t>Numero do Item</t>
  </si>
  <si>
    <t>Produto</t>
  </si>
  <si>
    <t>Quantidade</t>
  </si>
  <si>
    <t>Unidade De Medida</t>
  </si>
  <si>
    <t>Preço de Referencia</t>
  </si>
  <si>
    <t>Valor Por item</t>
  </si>
  <si>
    <t>Valor Total</t>
  </si>
  <si>
    <t>Valor Total do Lote</t>
  </si>
  <si>
    <t>ACEBROFILINA 25 MG/5ML</t>
  </si>
  <si>
    <t>Frasco</t>
  </si>
  <si>
    <t>ACEBROFILINA 50MG/5ML</t>
  </si>
  <si>
    <t>ACETATO DE MEDROXIPROGESTERONA 150 MG/ML</t>
  </si>
  <si>
    <t>AP</t>
  </si>
  <si>
    <t>ACICLOVIR CREME 50MG/G - 10G</t>
  </si>
  <si>
    <t>BI</t>
  </si>
  <si>
    <t>ACICLOVIR 200MG</t>
  </si>
  <si>
    <t>Capsula</t>
  </si>
  <si>
    <t>ÁCIDO ACETILSALICILICO 100 MG</t>
  </si>
  <si>
    <t>ACIDO ASCORBICO 500MG</t>
  </si>
  <si>
    <t>ÁCIDO VALPRÓICO</t>
  </si>
  <si>
    <t>ÁGUA BIDESTILADA AMP/10ML</t>
  </si>
  <si>
    <t>ALBENDAZOL 40 MG/ML FRASCO 10ML</t>
  </si>
  <si>
    <t>ALBENDAZOL 400 MG CPR</t>
  </si>
  <si>
    <t>AMOXICILINA  CLAVULANATO DE POTÁSSIO 250 MG/5 ML  62,5 MG/ML</t>
  </si>
  <si>
    <t>Amoxicilina  Clavulanato de Potássio 400 mg  57 mg/5 ml</t>
  </si>
  <si>
    <t>Amoxicilina  Clavulanato de Potássio 500 mg  125 mg</t>
  </si>
  <si>
    <t>Amoxicilina 500 mg</t>
  </si>
  <si>
    <t>AMOXICILINA 250 MG/5 ML FRACO 150ML</t>
  </si>
  <si>
    <t>AZITROMICINA 500MG</t>
  </si>
  <si>
    <t>AZITROMICINA 600 MG</t>
  </si>
  <si>
    <t>BENZILPENICILINA BENZATINA 1.200.000 UI</t>
  </si>
  <si>
    <t>BROMETO DE IPRATRÓPIO 0,25 MG/ML</t>
  </si>
  <si>
    <t>BROMOPRIDA 4 MG/ML</t>
  </si>
  <si>
    <t>CAPTOPRIL 25 MG</t>
  </si>
  <si>
    <t>CARBAMAZEPINA 20 MG/ml</t>
  </si>
  <si>
    <t>CARBAMAZEPINA 200 MG CPR</t>
  </si>
  <si>
    <t>CARBONATO DE CALCIO  VITAMINA D 500mg  400mg</t>
  </si>
  <si>
    <t>CARBONATO DE LÍTIO 300 MG</t>
  </si>
  <si>
    <t>CEFALEXINA 500 MG CPS</t>
  </si>
  <si>
    <t>CEFALEXINA 250 MG/ 5ML</t>
  </si>
  <si>
    <t>CEFTRIAXONA 1G - IM</t>
  </si>
  <si>
    <t>CEFTRIAXONA 1G IV</t>
  </si>
  <si>
    <t>CETOPROFENO 100 MG</t>
  </si>
  <si>
    <t>Cetoprofeno 50 mg</t>
  </si>
  <si>
    <t>CIPROFLOXACINO 500 MG</t>
  </si>
  <si>
    <t>CLARITROMICINA 500 MG</t>
  </si>
  <si>
    <t>CLONAZEPAN 2 MG</t>
  </si>
  <si>
    <t>CLONAZEPAM 2,5 MG/ML</t>
  </si>
  <si>
    <t>CLORETO DE SÓDIO 0,9%  BENZALCONIO 0,01% 30ML</t>
  </si>
  <si>
    <t>CLORIDRATO DE AMITRIPTILINA 25 MG</t>
  </si>
  <si>
    <t>CLORIDRATO DE BIPERIDENO 2 MG</t>
  </si>
  <si>
    <t>BUPROPIONA 150MG</t>
  </si>
  <si>
    <t>CLOMIPRAMINA 25 MG</t>
  </si>
  <si>
    <t>CLORIDRATO DE CLORPROMAZINA 25 MG</t>
  </si>
  <si>
    <t>CLORIDRATO DE CLORPROMAZINA 100 MG</t>
  </si>
  <si>
    <t>CLORIDRATO FLUOXETINA 20 MG</t>
  </si>
  <si>
    <t>CLORIDRATO DE NORTRIPTILINA 25 MG</t>
  </si>
  <si>
    <t>CLORIDRATO DE ONDANSETRONA 8 MG</t>
  </si>
  <si>
    <t>CLORIDRATO DE PROMETAZINA 25 MG</t>
  </si>
  <si>
    <t>CLORIDRATO DE SERTRALINA 50 MG</t>
  </si>
  <si>
    <t>Colecalciferol gotas - Vitamina D</t>
  </si>
  <si>
    <t>COMPLEXO B</t>
  </si>
  <si>
    <t>DEXAMETASONA 4MG</t>
  </si>
  <si>
    <t>DEXAMETASONA 0,1 MG/ML</t>
  </si>
  <si>
    <t>DEXTRANA 70 1,0 MG/ML  HIPROMELOSE 3,0 MG/ML - COLÍRIO - FRASCO 15ML</t>
  </si>
  <si>
    <t>DIAZEPAN 10 MG</t>
  </si>
  <si>
    <t>DIOSMINA  HESPERIDINA 450/50 MG</t>
  </si>
  <si>
    <t>DIPIRONA 500 MG CPR</t>
  </si>
  <si>
    <t>DIPIRONA 500 MG/ML</t>
  </si>
  <si>
    <t>DIPROP. DE BETAMETASONA 5 MG/ 2ML  FOSF. DISSÓDICO BETAMETASONA 2MG/ML</t>
  </si>
  <si>
    <t>ENANTATO DE NORETISTERONA  VALERATO DE ESTRADIOL 50  5 MG/ML</t>
  </si>
  <si>
    <t>ENOXAPARINA SÓDICA 40 MG</t>
  </si>
  <si>
    <t>ETINILESTRADIOL  LEVONORGESTREL 0,03  0,15 MG</t>
  </si>
  <si>
    <t>FENOBARBITAL 100 MG</t>
  </si>
  <si>
    <t>FENITOINA 100 MG</t>
  </si>
  <si>
    <t>FINASTERIDA 5 MG</t>
  </si>
  <si>
    <t>FOSFATO SÓDICO DE PREDNISOLONA 3MG/ML</t>
  </si>
  <si>
    <t>HALOPERIDOL 2 MG/ML</t>
  </si>
  <si>
    <t>HALOPERIDOL 5 MG</t>
  </si>
  <si>
    <t>DECANOATO DE HALOPERIDOL 70,52 MG/ML</t>
  </si>
  <si>
    <t>Ibuprofeno 100 mg/ml</t>
  </si>
  <si>
    <t>INDAPAMIDA 1,5 MG</t>
  </si>
  <si>
    <t>IVERMECTINA 6 MG</t>
  </si>
  <si>
    <t>LACTULOSE 667MG/ML</t>
  </si>
  <si>
    <t>LEVODOPA  BENZERAZIDA 200/50 MG</t>
  </si>
  <si>
    <t>LEVOTIROXINA SÓDIA 100 MCG</t>
  </si>
  <si>
    <t>LEVOTIROXINA SÓDICA 25 MCG</t>
  </si>
  <si>
    <t>LEVOTIROXINA SÓDICA 50 MCG</t>
  </si>
  <si>
    <t>LEVOTIROXINA SÓDICA 75 MCG</t>
  </si>
  <si>
    <t>LORATADINA 10 MG</t>
  </si>
  <si>
    <t>LORATADINA XPE</t>
  </si>
  <si>
    <t>MALEATO DE DEXCLORFENIRAMINA 2MG/5ML  BETAMETASONA 0,25 MG/5ML- FRASCO 120ML</t>
  </si>
  <si>
    <t>Maleato de Levomeprazina gotas - 4%</t>
  </si>
  <si>
    <t>Maleato de Levomepromazina 100 mg</t>
  </si>
  <si>
    <t>DOXAZOSINA 2 MG</t>
  </si>
  <si>
    <t>METILDOPA 250 MG</t>
  </si>
  <si>
    <t>MONONITRATO DE ISOSSORBIDA 20 MG</t>
  </si>
  <si>
    <t>NEOMICINA  BACITRACINA 5MG/250 UI/g</t>
  </si>
  <si>
    <t>Unidade</t>
  </si>
  <si>
    <t>NISTATINA 100.000 UI/ML</t>
  </si>
  <si>
    <t>NITROFURANTOINA 100 MG</t>
  </si>
  <si>
    <t>NORFLOXACINO 400 MG</t>
  </si>
  <si>
    <t>OLEO MINERAL</t>
  </si>
  <si>
    <t>OMEPRAZOL 20 MG</t>
  </si>
  <si>
    <t>OXCARBAZEPINA 300 MG</t>
  </si>
  <si>
    <t>PERMETRINA 1% XAMPU</t>
  </si>
  <si>
    <t>Permetrina 5% Loçao</t>
  </si>
  <si>
    <t>POLIVITAMINICO COM SAIS MINERAIS CPR</t>
  </si>
  <si>
    <t>Polivitaminico gotas</t>
  </si>
  <si>
    <t>PREDNISONA 20 MG</t>
  </si>
  <si>
    <t>PREDNISONA 5 MG</t>
  </si>
  <si>
    <t>PREGABALINA 75 MG</t>
  </si>
  <si>
    <t>PROPATILNITRATO 10 MG</t>
  </si>
  <si>
    <t>SACCHAROMYCES BOULARDII 100 MG</t>
  </si>
  <si>
    <t>SIMETICONA 75 MG/ML</t>
  </si>
  <si>
    <t>METOPROLOL (SUCCINATO) 50 MG</t>
  </si>
  <si>
    <t>SULFATO FERROSO 40 MG</t>
  </si>
  <si>
    <t>SULFATO DE POLIXIMINA B 322,6 UI/ML  SULFATO DE NEOMICINA 0,162 MG HIDROCORTISONA 0,323 MG</t>
  </si>
  <si>
    <t>TOBRAMICINA 3MG/ML</t>
  </si>
  <si>
    <t>VARFARINA SÓDICA 5 MG</t>
  </si>
  <si>
    <t>Direito de Prioridade</t>
  </si>
  <si>
    <t>Opções</t>
  </si>
  <si>
    <t>Nenhuma</t>
  </si>
  <si>
    <t>Sim</t>
  </si>
  <si>
    <t>ME-EPP</t>
  </si>
  <si>
    <t>Não</t>
  </si>
  <si>
    <t>ME-EPP - Local e Regional</t>
  </si>
  <si>
    <t>BIS</t>
  </si>
  <si>
    <t>ACICLOVIR 50MG CREME BISN. 10G (G) APRES.CX/100
 Registro no M.S.: 1256801110829</t>
  </si>
  <si>
    <t>PRATI DONADUZZI-PR (PR)</t>
  </si>
  <si>
    <t>COM</t>
  </si>
  <si>
    <t>ACICLOVIR 200MG. COMPRIMIDO APRES.C/450 COMP. 
 Registro no M.S.: 1256801630049</t>
  </si>
  <si>
    <t>FR</t>
  </si>
  <si>
    <t>ACIDO VALPROICO 250MG/5ML APRES.CX/C/50 100ML (G)
 Registro no M.S.: 1134301420048</t>
  </si>
  <si>
    <t>HIPOLABOR-MG (MG)</t>
  </si>
  <si>
    <t>CAP</t>
  </si>
  <si>
    <t>ACIDO VALPROICO 250MG CÁPS. APRES.FR C/25 CAPS. 
 Registro no M.S.: 1097400460023</t>
  </si>
  <si>
    <t>BIOLAB SANUS-SP (SP)</t>
  </si>
  <si>
    <t>ALBENDAZOL 40MG/ML  APRES.CX/60 FR 10ML 
 Registro no M.S.: 1542300440063</t>
  </si>
  <si>
    <t>GEOLAB-GO (GO)</t>
  </si>
  <si>
    <t>AZITROMICINA 500 MG CPR REV.  APRES.CX/C/300 COMP(G) 
 Registro no M.S.: 1091700970036</t>
  </si>
  <si>
    <t>MEDQUIMICA-MG (MG)</t>
  </si>
  <si>
    <t>BROMOPRIDA 4MG/ML GOTAS 20ML APRES.CX/C/96 FR
 Registro no M.S.: 1004101820036</t>
  </si>
  <si>
    <t>AIRELA (SC)</t>
  </si>
  <si>
    <t>CARBAMAZEPINA 2 % FRASCO 100 ML APRES. CX/50 FR (G)
 Registro no M.S.: 1134302030049</t>
  </si>
  <si>
    <t>CARBAMAZEPINA 200 MG COMPRIMIDO APRES.CX/500 (G)
 Registro no M.S.: 1134302080021</t>
  </si>
  <si>
    <t>CARBO CALCIO 500MG+VIT.D 400UI  APRES.CX/450 CPR
 Registro no M.S.: RDC 240/2018</t>
  </si>
  <si>
    <t>LAPON (PE)</t>
  </si>
  <si>
    <t>CARBONATO LITIO 300MG COMPRIMIDO APRES.CX/500 (G)
 Registro no M.S.: 1134301670044</t>
  </si>
  <si>
    <t>CPR</t>
  </si>
  <si>
    <t>CIPROFLOXACINA 500MG APRES.CX/C/300 CPR (G)
 Registro no M.S.: 1256801500099</t>
  </si>
  <si>
    <t>CLONAZEPAM 2MG COMP. APRES.CX C/480 CPRS. (S)
 Registro no M.S.: 1542301750311</t>
  </si>
  <si>
    <t>CLONAZEPAM 2,5MG/ML GTS FR 20 ML. APRES.CX C/200 FR 20ML.(G)
 Registro no M.S.: 1134301660022</t>
  </si>
  <si>
    <t>BIPERIDENO 2MG COMPRIMIDO APRES.CX.C/200 COMP
 Registro no M.S.: 1029805990031</t>
  </si>
  <si>
    <t>CRISTALIA-SP (SP)</t>
  </si>
  <si>
    <t>BUPROPIONA 150MG  COMPRIMIDO (G)  APRES.CX 30 CPR
 Registro no M.S.: 1542302520026</t>
  </si>
  <si>
    <t>FLUOXETINA 20 MG CÁPSULA APRES.CX/500 CAPS (G)
 Registro no M.S.: 1134301690053</t>
  </si>
  <si>
    <t>SERTRALINA 50 MG  APRES.CX/490 COM  (G)
 Registro no M.S.: 1542302250101</t>
  </si>
  <si>
    <t>DIAZEPAM 10 MG COMPRIMIDO APRESCX/1000 CPR *(B-1)
 Registro no M.S.: 1018600190119</t>
  </si>
  <si>
    <t>SANTISA-SP (SP)</t>
  </si>
  <si>
    <t>AMP</t>
  </si>
  <si>
    <t>BETAMETASONA +FOSF.DSSÓDICO .BETAMETASONA.5MG+2MG  APRES.CX/C/25 1ML (T)
 Registro no M.S.: 1029802860129</t>
  </si>
  <si>
    <t>ENANTATO DE NORETISTERONA+VALERATO DE ESTRADIOL 50MG/ML + 5MG/ML / 
 Registro no M.S.: 1156002150023</t>
  </si>
  <si>
    <t>CIFARMA-GO (GO)</t>
  </si>
  <si>
    <t>ENOXPARINA SODICA 40MG C/10 SERINGAS IV PRONTO USO - COM TRAVA DE SEGURANÇA  (I)
 Registro no M.S.: 1029805080371</t>
  </si>
  <si>
    <t>FENOBARBITAL 100 MG  APRES.CX.C/200 
 Registro no M.S.: 1029800160121</t>
  </si>
  <si>
    <t>PREDINIZOLONA SOL.ORAL 3MG/ML FRASCO 60 ML (G)
 Registro no M.S.: 1134301840039</t>
  </si>
  <si>
    <t>IBUPROFENO 100MG/ML GTS FRASCO 20ML (G)
 Registro no M.S.: 1542303070059</t>
  </si>
  <si>
    <t>LORATADINA XP 5MG/5ML (G) FR 100ML -
 Registro no M.S.: 1256800800080</t>
  </si>
  <si>
    <t>LEVOMEPROMAZINA 100MG COMP. APRES.CX C/500 CPRS.(G)
 Registro no M.S.: 1134301940025</t>
  </si>
  <si>
    <t>NISTATINA 100.000UI/ML  APRES.CX/200 30ML (G)
 Registro no M.S.: 1256800260051</t>
  </si>
  <si>
    <t>PREDNISONA 20MG COMPRIMIDO APRES.CX/C/500 COMP. (G)
 Registro no M.S.: 1134302130086</t>
  </si>
  <si>
    <t>PREDNISONA 5MG COMPRIMIDO APRES.CX/ C/500 COMP.(G)
 Registro no M.S.: 1134302130043</t>
  </si>
  <si>
    <t>SACCHAROMYCES BOULARDII 100MG APRES.CX/ C/12 CAP
 Registro no M.S.: 1156002370015</t>
  </si>
  <si>
    <t>DIMETICONA GOTAS 75MG  APRES.CX/200 FR 10ML - (G)
 Registro no M.S.: 1134301330030</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</si>
</sst>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176" formatCode="_-* #,##0.00_-;\-* #,##0.00_-;_-* &quot;-&quot;??_-;_-@_-"/>
    <numFmt numFmtId="177" formatCode="_-&quot;R$&quot;\ * #,##0.00_-;\-&quot;R$&quot;\ * #,##0.00_-;_-&quot;R$&quot;\ * &quot;-&quot;??_-;_-@_-"/>
    <numFmt numFmtId="178" formatCode="_-* #,##0_-;\-* #,##0_-;_-* &quot;-&quot;_-;_-@_-"/>
    <numFmt numFmtId="179" formatCode="_-&quot;R$&quot;\ * #,##0_-;\-&quot;R$&quot;\ * #,##0_-;_-&quot;R$&quot;\ * &quot;-&quot;_-;_-@_-"/>
    <numFmt numFmtId="180" formatCode="0.0000_ "/>
    <numFmt numFmtId="181" formatCode="&quot;R$&quot;\ #,##0.0000;[Red]\-&quot;R$&quot;\ #,##0.0000"/>
    <numFmt numFmtId="182" formatCode="[$-409]dd/mm/yyyy\ hh:mm:ss"/>
  </numFmts>
  <fonts count="24">
    <font>
      <sz val="12"/>
      <color rgb="FF000000"/>
      <name val="Calibri"/>
      <charset val="134"/>
    </font>
    <font>
      <sz val="11"/>
      <color indexed="8"/>
      <name val="Calibri"/>
      <charset val="134"/>
      <scheme val="minor"/>
    </font>
    <font>
      <b/>
      <sz val="14"/>
      <color rgb="FFFFFFFF"/>
      <name val="Calibri"/>
      <charset val="134"/>
    </font>
    <font>
      <b/>
      <sz val="16"/>
      <color rgb="FF000000"/>
      <name val="Calibri"/>
      <charset val="134"/>
    </font>
    <font>
      <sz val="10"/>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6">
    <fill>
      <patternFill patternType="none"/>
    </fill>
    <fill>
      <patternFill patternType="gray125"/>
    </fill>
    <fill>
      <patternFill patternType="solid">
        <fgColor rgb="FF17365D"/>
        <bgColor rgb="FF17365D"/>
      </patternFill>
    </fill>
    <fill>
      <patternFill patternType="solid">
        <fgColor rgb="FFDDDDDD"/>
        <bgColor rgb="FFDDDDDD"/>
      </patternFill>
    </fill>
    <fill>
      <patternFill patternType="solid">
        <fgColor rgb="FFFFE994"/>
        <bgColor rgb="FFFFE99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style="thin">
        <color rgb="FFFFFFF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pplyAlignment="0" applyProtection="0"/>
    <xf numFmtId="176" fontId="4" fillId="0" borderId="0" applyFont="0" applyFill="0" applyBorder="0" applyAlignment="0" applyProtection="0">
      <alignment vertical="center"/>
    </xf>
    <xf numFmtId="177" fontId="4" fillId="0" borderId="0" applyFont="0" applyFill="0" applyBorder="0" applyAlignment="0" applyProtection="0">
      <alignment vertical="center"/>
    </xf>
    <xf numFmtId="9" fontId="4" fillId="0" borderId="0" applyFont="0" applyFill="0" applyBorder="0" applyAlignment="0" applyProtection="0">
      <alignment vertical="center"/>
    </xf>
    <xf numFmtId="178" fontId="4" fillId="0" borderId="0" applyFont="0" applyFill="0" applyBorder="0" applyAlignment="0" applyProtection="0">
      <alignment vertical="center"/>
    </xf>
    <xf numFmtId="179"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5"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6" borderId="6" applyNumberFormat="0" applyAlignment="0" applyProtection="0">
      <alignment vertical="center"/>
    </xf>
    <xf numFmtId="0" fontId="14" fillId="7" borderId="7" applyNumberFormat="0" applyAlignment="0" applyProtection="0">
      <alignment vertical="center"/>
    </xf>
    <xf numFmtId="0" fontId="15" fillId="7" borderId="6" applyNumberFormat="0" applyAlignment="0" applyProtection="0">
      <alignment vertical="center"/>
    </xf>
    <xf numFmtId="0" fontId="16" fillId="8"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9">
    <xf numFmtId="0" fontId="0" fillId="0" borderId="0" xfId="0" applyFont="1"/>
    <xf numFmtId="0" fontId="1" fillId="0" borderId="0" xfId="0" applyFont="1" applyFill="1" applyBorder="1" applyAlignment="1" applyProtection="1">
      <alignment vertical="center"/>
    </xf>
    <xf numFmtId="180" fontId="1" fillId="0" borderId="0" xfId="0" applyNumberFormat="1" applyFont="1" applyFill="1" applyBorder="1" applyAlignment="1" applyProtection="1">
      <alignment vertical="center"/>
    </xf>
    <xf numFmtId="3" fontId="1" fillId="0" borderId="0" xfId="0" applyNumberFormat="1" applyFont="1" applyFill="1" applyBorder="1" applyAlignment="1" applyProtection="1"/>
    <xf numFmtId="4" fontId="1" fillId="0" borderId="0" xfId="0" applyNumberFormat="1" applyFont="1" applyFill="1" applyBorder="1" applyAlignment="1" applyProtection="1"/>
    <xf numFmtId="0" fontId="2" fillId="2" borderId="0" xfId="0" applyFont="1" applyFill="1" applyAlignment="1">
      <alignment horizontal="center" vertical="center" wrapText="1"/>
    </xf>
    <xf numFmtId="0" fontId="0" fillId="0" borderId="0" xfId="0" applyFont="1" applyAlignment="1">
      <alignment horizontal="center" vertical="center" wrapText="1"/>
    </xf>
    <xf numFmtId="0" fontId="0" fillId="0" borderId="0" xfId="0" applyNumberFormat="1" applyFont="1"/>
    <xf numFmtId="0" fontId="2" fillId="2" borderId="1" xfId="0"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xf>
    <xf numFmtId="0" fontId="0" fillId="0" borderId="1" xfId="0" applyNumberFormat="1" applyFont="1" applyBorder="1" applyAlignment="1">
      <alignment horizontal="center" vertical="center"/>
    </xf>
    <xf numFmtId="181" fontId="0" fillId="3" borderId="1" xfId="0" applyNumberFormat="1" applyFont="1" applyFill="1" applyBorder="1" applyAlignment="1">
      <alignment horizontal="center" vertical="center"/>
    </xf>
    <xf numFmtId="181"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182" fontId="0" fillId="0" borderId="1" xfId="0" applyNumberFormat="1" applyFont="1" applyBorder="1" applyAlignment="1">
      <alignment horizontal="center" vertical="center" wrapText="1"/>
    </xf>
    <xf numFmtId="0" fontId="3" fillId="4" borderId="0" xfId="0" applyFont="1" applyFill="1" applyAlignment="1">
      <alignment horizontal="left" vertical="center" wrapText="1"/>
    </xf>
    <xf numFmtId="0" fontId="0" fillId="0" borderId="2" xfId="0" applyFont="1" applyBorder="1" applyAlignment="1">
      <alignment horizontal="left" vertical="center" wrapText="1"/>
    </xf>
    <xf numFmtId="0" fontId="0" fillId="3" borderId="2" xfId="0" applyFont="1" applyFill="1" applyBorder="1" applyAlignment="1">
      <alignment horizontal="center" vertical="center" wrapText="1"/>
    </xf>
  </cellXfs>
  <cellStyles count="49">
    <cellStyle name="Normal" xfId="0" builtinId="0"/>
    <cellStyle name="Comma" xfId="1" builtinId="3"/>
    <cellStyle name="Moeda" xfId="2" builtinId="4"/>
    <cellStyle name="Porcentagem" xfId="3" builtinId="5"/>
    <cellStyle name="Comma [0]" xfId="4" builtinId="6"/>
    <cellStyle name="Moeda [0]" xfId="5" builtinId="7"/>
    <cellStyle name="Hyperlink" xfId="6" builtinId="8"/>
    <cellStyle name="Hyperlink seguido" xfId="7" builtinId="9"/>
    <cellStyle name="Observação" xfId="8" builtinId="10"/>
    <cellStyle name="Texto de Aviso"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ída" xfId="17" builtinId="21"/>
    <cellStyle name="Cálculo" xfId="18" builtinId="22"/>
    <cellStyle name="Célula de Verificação" xfId="19" builtinId="23"/>
    <cellStyle name="Célula Vinculada" xfId="20" builtinId="24"/>
    <cellStyle name="Total" xfId="21" builtinId="25"/>
    <cellStyle name="Bom" xfId="22" builtinId="26"/>
    <cellStyle name="Ruim" xfId="23" builtinId="27"/>
    <cellStyle name="Neutro" xfId="24" builtinId="28"/>
    <cellStyle name="Ênfase 1" xfId="25" builtinId="29"/>
    <cellStyle name="20% - Ênfase 1" xfId="26" builtinId="30"/>
    <cellStyle name="40% - Ênfase 1" xfId="27" builtinId="31"/>
    <cellStyle name="60% - Ênfase 1" xfId="28" builtinId="32"/>
    <cellStyle name="Ênfase 2" xfId="29" builtinId="33"/>
    <cellStyle name="20% - Ênfase 2" xfId="30" builtinId="34"/>
    <cellStyle name="40% - Ênfase 2" xfId="31" builtinId="35"/>
    <cellStyle name="60% - Ênfase 2" xfId="32" builtinId="36"/>
    <cellStyle name="Ênfase 3" xfId="33" builtinId="37"/>
    <cellStyle name="20% - Ênfase 3" xfId="34" builtinId="38"/>
    <cellStyle name="40% - Ênfase 3" xfId="35" builtinId="39"/>
    <cellStyle name="60% - Ênfase 3" xfId="36" builtinId="40"/>
    <cellStyle name="Ênfase 4" xfId="37" builtinId="41"/>
    <cellStyle name="20% - Ênfase 4" xfId="38" builtinId="42"/>
    <cellStyle name="40% - Ênfase 4" xfId="39" builtinId="43"/>
    <cellStyle name="60% - Ênfase 4" xfId="40" builtinId="44"/>
    <cellStyle name="Ênfase 5" xfId="41" builtinId="45"/>
    <cellStyle name="20% - Ênfase 5" xfId="42" builtinId="46"/>
    <cellStyle name="40% - Ênfase 5" xfId="43" builtinId="47"/>
    <cellStyle name="60% - Ênfase 5" xfId="44" builtinId="48"/>
    <cellStyle name="Ênfase 6" xfId="45" builtinId="49"/>
    <cellStyle name="20% - Ênfase 6" xfId="46" builtinId="50"/>
    <cellStyle name="40% - Ênfase 6" xfId="47" builtinId="51"/>
    <cellStyle name="60% - Ênfase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A1" sqref="A1"/>
    </sheetView>
  </sheetViews>
  <sheetFormatPr defaultColWidth="11" defaultRowHeight="15.6" outlineLevelCol="4"/>
  <cols>
    <col min="1" max="2" width="30" customWidth="1"/>
    <col min="3" max="5" width="40" customWidth="1"/>
  </cols>
  <sheetData>
    <row r="1" ht="35" customHeight="1" spans="1:5">
      <c r="A1" s="8" t="s">
        <v>0</v>
      </c>
      <c r="B1" s="8" t="s">
        <v>1</v>
      </c>
      <c r="C1" s="8" t="s">
        <v>2</v>
      </c>
      <c r="D1" s="8" t="s">
        <v>3</v>
      </c>
      <c r="E1" s="8" t="s">
        <v>4</v>
      </c>
    </row>
    <row r="2" ht="30" customHeight="1" spans="1:5">
      <c r="A2" s="14" t="s">
        <v>5</v>
      </c>
      <c r="B2" s="14" t="s">
        <v>6</v>
      </c>
      <c r="C2" s="14" t="s">
        <v>7</v>
      </c>
      <c r="D2" s="14" t="s">
        <v>8</v>
      </c>
      <c r="E2" s="14" t="s">
        <v>7</v>
      </c>
    </row>
    <row r="3" ht="35" customHeight="1" spans="1:5">
      <c r="A3" s="8" t="s">
        <v>9</v>
      </c>
      <c r="B3" s="8" t="s">
        <v>10</v>
      </c>
      <c r="C3" s="8" t="s">
        <v>11</v>
      </c>
      <c r="D3" s="8" t="s">
        <v>12</v>
      </c>
      <c r="E3" s="8" t="s">
        <v>13</v>
      </c>
    </row>
    <row r="4" ht="30" customHeight="1" spans="1:5">
      <c r="A4" s="14" t="s">
        <v>14</v>
      </c>
      <c r="B4" s="14" t="s">
        <v>15</v>
      </c>
      <c r="C4" s="14" t="s">
        <v>16</v>
      </c>
      <c r="D4" s="14" t="s">
        <v>17</v>
      </c>
      <c r="E4" s="14" t="s">
        <v>18</v>
      </c>
    </row>
    <row r="5" ht="35" customHeight="1" spans="1:5">
      <c r="A5" s="8" t="s">
        <v>19</v>
      </c>
      <c r="B5" s="8" t="s">
        <v>20</v>
      </c>
      <c r="C5" s="8" t="s">
        <v>21</v>
      </c>
      <c r="D5" s="8" t="s">
        <v>22</v>
      </c>
      <c r="E5" s="8" t="s">
        <v>23</v>
      </c>
    </row>
    <row r="6" ht="30" customHeight="1" spans="1:5">
      <c r="A6" s="14" t="s">
        <v>24</v>
      </c>
      <c r="B6" s="14" t="s">
        <v>25</v>
      </c>
      <c r="C6" s="14" t="s">
        <v>26</v>
      </c>
      <c r="D6" s="14" t="s">
        <v>27</v>
      </c>
      <c r="E6" s="14" t="s">
        <v>28</v>
      </c>
    </row>
    <row r="7" ht="35" customHeight="1" spans="1:5">
      <c r="A7" s="8" t="s">
        <v>29</v>
      </c>
      <c r="B7" s="8" t="s">
        <v>30</v>
      </c>
      <c r="C7" s="8" t="s">
        <v>31</v>
      </c>
      <c r="D7" s="8" t="s">
        <v>32</v>
      </c>
      <c r="E7" s="8" t="s">
        <v>33</v>
      </c>
    </row>
    <row r="8" ht="30" customHeight="1" spans="1:5">
      <c r="A8" s="14" t="s">
        <v>34</v>
      </c>
      <c r="B8" s="15">
        <v>45684.5</v>
      </c>
      <c r="C8" s="15">
        <v>45693.35416667</v>
      </c>
      <c r="D8" s="15">
        <v>45693.35486111</v>
      </c>
      <c r="E8" s="15">
        <v>45693.375</v>
      </c>
    </row>
    <row r="9" ht="35" customHeight="1" spans="1:2">
      <c r="A9" s="8" t="s">
        <v>35</v>
      </c>
      <c r="B9" s="14" t="s">
        <v>36</v>
      </c>
    </row>
    <row r="10" ht="30" customHeight="1" spans="1:2">
      <c r="A10" s="8" t="s">
        <v>37</v>
      </c>
      <c r="B10" s="14" t="s">
        <v>38</v>
      </c>
    </row>
    <row r="12" ht="21" spans="1:1">
      <c r="A12" s="16" t="s">
        <v>39</v>
      </c>
    </row>
    <row r="13" spans="1:1">
      <c r="A13" s="17" t="s">
        <v>40</v>
      </c>
    </row>
    <row r="14" spans="1:1">
      <c r="A14" s="17" t="s">
        <v>41</v>
      </c>
    </row>
    <row r="15" spans="1:1">
      <c r="A15" s="17" t="s">
        <v>42</v>
      </c>
    </row>
    <row r="16" spans="1:1">
      <c r="A16" s="17" t="s">
        <v>43</v>
      </c>
    </row>
    <row r="17" spans="1:3">
      <c r="A17" s="17" t="s">
        <v>44</v>
      </c>
      <c r="B17" s="18" t="s">
        <v>45</v>
      </c>
      <c r="C17" s="17" t="s">
        <v>46</v>
      </c>
    </row>
  </sheetData>
  <sheetProtection sheet="1" selectLockedCells="1" objects="1" scenarios="1"/>
  <mergeCells count="5">
    <mergeCell ref="A12:E12"/>
    <mergeCell ref="A13:C13"/>
    <mergeCell ref="A14:C14"/>
    <mergeCell ref="A15:C15"/>
    <mergeCell ref="A16:C1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0"/>
  <sheetViews>
    <sheetView tabSelected="1" workbookViewId="0">
      <pane xSplit="1" ySplit="1" topLeftCell="B2" activePane="bottomRight" state="frozen"/>
      <selection/>
      <selection pane="topRight"/>
      <selection pane="bottomLeft"/>
      <selection pane="bottomRight" activeCell="I2" sqref="I2:I110"/>
    </sheetView>
  </sheetViews>
  <sheetFormatPr defaultColWidth="11" defaultRowHeight="15.6"/>
  <cols>
    <col min="1" max="1" width="10" customWidth="1"/>
    <col min="2" max="2" width="20" style="7" customWidth="1"/>
    <col min="3" max="3" width="20" customWidth="1"/>
    <col min="4" max="4" width="40" customWidth="1"/>
    <col min="5" max="5" width="20" customWidth="1"/>
    <col min="6" max="7" width="15" customWidth="1"/>
    <col min="8" max="8" width="20" customWidth="1"/>
    <col min="9" max="10" width="15" customWidth="1"/>
  </cols>
  <sheetData>
    <row r="1" ht="100" customHeight="1" spans="1:10">
      <c r="A1" s="8" t="s">
        <v>47</v>
      </c>
      <c r="B1" s="9" t="s">
        <v>48</v>
      </c>
      <c r="C1" s="8" t="s">
        <v>49</v>
      </c>
      <c r="D1" s="8" t="s">
        <v>50</v>
      </c>
      <c r="E1" s="8" t="s">
        <v>51</v>
      </c>
      <c r="F1" s="8" t="s">
        <v>52</v>
      </c>
      <c r="G1" s="8" t="s">
        <v>53</v>
      </c>
      <c r="H1" s="8" t="s">
        <v>54</v>
      </c>
      <c r="I1" s="8" t="s">
        <v>55</v>
      </c>
      <c r="J1" s="8" t="s">
        <v>56</v>
      </c>
    </row>
    <row r="2" spans="1:10">
      <c r="A2" s="10">
        <v>1</v>
      </c>
      <c r="B2" s="11"/>
      <c r="C2" s="10">
        <v>1</v>
      </c>
      <c r="D2" s="10" t="s">
        <v>57</v>
      </c>
      <c r="E2" s="10">
        <v>1500</v>
      </c>
      <c r="F2" s="10" t="s">
        <v>58</v>
      </c>
      <c r="G2" s="12">
        <v>19.7666</v>
      </c>
      <c r="H2" s="13"/>
      <c r="I2" s="12">
        <f t="shared" ref="I2:I65" si="0">H2*E2</f>
        <v>0</v>
      </c>
      <c r="J2" s="12">
        <f t="shared" ref="J2:J65" si="1">I2</f>
        <v>0</v>
      </c>
    </row>
    <row r="3" spans="1:10">
      <c r="A3" s="10">
        <v>2</v>
      </c>
      <c r="B3" s="11"/>
      <c r="C3" s="10">
        <v>2</v>
      </c>
      <c r="D3" s="10" t="s">
        <v>59</v>
      </c>
      <c r="E3" s="10">
        <v>1500</v>
      </c>
      <c r="F3" s="10" t="s">
        <v>58</v>
      </c>
      <c r="G3" s="12">
        <v>20.29</v>
      </c>
      <c r="H3" s="13"/>
      <c r="I3" s="12">
        <f t="shared" si="0"/>
        <v>0</v>
      </c>
      <c r="J3" s="12">
        <f t="shared" si="1"/>
        <v>0</v>
      </c>
    </row>
    <row r="4" spans="1:10">
      <c r="A4" s="10">
        <v>3</v>
      </c>
      <c r="B4" s="11"/>
      <c r="C4" s="10">
        <v>3</v>
      </c>
      <c r="D4" s="10" t="s">
        <v>60</v>
      </c>
      <c r="E4" s="10">
        <v>1000</v>
      </c>
      <c r="F4" s="10" t="s">
        <v>61</v>
      </c>
      <c r="G4" s="12">
        <v>20.7566</v>
      </c>
      <c r="H4" s="13"/>
      <c r="I4" s="12">
        <f t="shared" si="0"/>
        <v>0</v>
      </c>
      <c r="J4" s="12">
        <f t="shared" si="1"/>
        <v>0</v>
      </c>
    </row>
    <row r="5" spans="1:10">
      <c r="A5" s="10">
        <v>4</v>
      </c>
      <c r="B5" s="11" t="str">
        <f>VLOOKUP(A5,Planilha4!A:H,6,0)</f>
        <v>PRATI DONADUZZI-PR (PR)</v>
      </c>
      <c r="C5" s="10">
        <v>4</v>
      </c>
      <c r="D5" s="10" t="s">
        <v>62</v>
      </c>
      <c r="E5" s="10">
        <v>600</v>
      </c>
      <c r="F5" s="10" t="s">
        <v>63</v>
      </c>
      <c r="G5" s="12">
        <v>10.8</v>
      </c>
      <c r="H5" s="13">
        <f>VLOOKUP(A5,Planilha4!A:H,7,0)</f>
        <v>3.8205</v>
      </c>
      <c r="I5" s="12">
        <f t="shared" si="0"/>
        <v>2292.3</v>
      </c>
      <c r="J5" s="12">
        <f t="shared" si="1"/>
        <v>2292.3</v>
      </c>
    </row>
    <row r="6" spans="1:10">
      <c r="A6" s="10">
        <v>5</v>
      </c>
      <c r="B6" s="11" t="str">
        <f>VLOOKUP(A6,Planilha4!A:H,6,0)</f>
        <v>PRATI DONADUZZI-PR (PR)</v>
      </c>
      <c r="C6" s="10">
        <v>5</v>
      </c>
      <c r="D6" s="10" t="s">
        <v>64</v>
      </c>
      <c r="E6" s="10">
        <v>12000</v>
      </c>
      <c r="F6" s="10" t="s">
        <v>65</v>
      </c>
      <c r="G6" s="12">
        <v>0.3166</v>
      </c>
      <c r="H6" s="13">
        <f>VLOOKUP(A6,Planilha4!A:H,7,0)</f>
        <v>0.3383</v>
      </c>
      <c r="I6" s="12">
        <f t="shared" si="0"/>
        <v>4059.6</v>
      </c>
      <c r="J6" s="12">
        <f t="shared" si="1"/>
        <v>4059.6</v>
      </c>
    </row>
    <row r="7" spans="1:10">
      <c r="A7" s="10">
        <v>6</v>
      </c>
      <c r="B7" s="11"/>
      <c r="C7" s="10">
        <v>6</v>
      </c>
      <c r="D7" s="10" t="s">
        <v>66</v>
      </c>
      <c r="E7" s="10">
        <v>500000</v>
      </c>
      <c r="F7" s="10" t="s">
        <v>65</v>
      </c>
      <c r="G7" s="12">
        <v>0.4733</v>
      </c>
      <c r="H7" s="13"/>
      <c r="I7" s="12">
        <f t="shared" si="0"/>
        <v>0</v>
      </c>
      <c r="J7" s="12">
        <f t="shared" si="1"/>
        <v>0</v>
      </c>
    </row>
    <row r="8" spans="1:10">
      <c r="A8" s="10">
        <v>7</v>
      </c>
      <c r="B8" s="11"/>
      <c r="C8" s="10">
        <v>7</v>
      </c>
      <c r="D8" s="10" t="s">
        <v>67</v>
      </c>
      <c r="E8" s="10">
        <v>100000</v>
      </c>
      <c r="F8" s="10" t="s">
        <v>65</v>
      </c>
      <c r="G8" s="12">
        <v>0.4466</v>
      </c>
      <c r="H8" s="13"/>
      <c r="I8" s="12">
        <f t="shared" si="0"/>
        <v>0</v>
      </c>
      <c r="J8" s="12">
        <f t="shared" si="1"/>
        <v>0</v>
      </c>
    </row>
    <row r="9" spans="1:10">
      <c r="A9" s="10">
        <v>8</v>
      </c>
      <c r="B9" s="11"/>
      <c r="C9" s="10">
        <v>8</v>
      </c>
      <c r="D9" s="10" t="s">
        <v>68</v>
      </c>
      <c r="E9" s="10">
        <v>120000</v>
      </c>
      <c r="F9" s="10" t="s">
        <v>65</v>
      </c>
      <c r="G9" s="12">
        <v>0.68</v>
      </c>
      <c r="H9" s="13"/>
      <c r="I9" s="12">
        <f t="shared" si="0"/>
        <v>0</v>
      </c>
      <c r="J9" s="12">
        <f t="shared" si="1"/>
        <v>0</v>
      </c>
    </row>
    <row r="10" spans="1:10">
      <c r="A10" s="10">
        <v>9</v>
      </c>
      <c r="B10" s="11" t="str">
        <f>VLOOKUP(A10,Planilha4!A:H,6,0)</f>
        <v>HIPOLABOR-MG (MG)</v>
      </c>
      <c r="C10" s="10">
        <v>9</v>
      </c>
      <c r="D10" s="10" t="s">
        <v>68</v>
      </c>
      <c r="E10" s="10">
        <v>5000</v>
      </c>
      <c r="F10" s="10" t="s">
        <v>58</v>
      </c>
      <c r="G10" s="12">
        <v>9.4533</v>
      </c>
      <c r="H10" s="13">
        <f>VLOOKUP(A10,Planilha4!A:H,7,0)</f>
        <v>9.0105</v>
      </c>
      <c r="I10" s="12">
        <f t="shared" si="0"/>
        <v>45052.5</v>
      </c>
      <c r="J10" s="12">
        <f t="shared" si="1"/>
        <v>45052.5</v>
      </c>
    </row>
    <row r="11" spans="1:10">
      <c r="A11" s="10">
        <v>10</v>
      </c>
      <c r="B11" s="11" t="str">
        <f>VLOOKUP(A11,Planilha4!A:H,6,0)</f>
        <v>BIOLAB SANUS-SP (SP)</v>
      </c>
      <c r="C11" s="10">
        <v>10</v>
      </c>
      <c r="D11" s="10" t="s">
        <v>68</v>
      </c>
      <c r="E11" s="10">
        <v>120000</v>
      </c>
      <c r="F11" s="10" t="s">
        <v>65</v>
      </c>
      <c r="G11" s="12">
        <v>6.4733</v>
      </c>
      <c r="H11" s="13">
        <f>VLOOKUP(A11,Planilha4!A:H,7,0)</f>
        <v>0.577</v>
      </c>
      <c r="I11" s="12">
        <f t="shared" si="0"/>
        <v>69240</v>
      </c>
      <c r="J11" s="12">
        <f t="shared" si="1"/>
        <v>69240</v>
      </c>
    </row>
    <row r="12" spans="1:10">
      <c r="A12" s="10">
        <v>11</v>
      </c>
      <c r="B12" s="11"/>
      <c r="C12" s="10">
        <v>11</v>
      </c>
      <c r="D12" s="10" t="s">
        <v>69</v>
      </c>
      <c r="E12" s="10">
        <v>3000</v>
      </c>
      <c r="F12" s="10" t="s">
        <v>61</v>
      </c>
      <c r="G12" s="12">
        <v>0.5533</v>
      </c>
      <c r="H12" s="13"/>
      <c r="I12" s="12">
        <f t="shared" si="0"/>
        <v>0</v>
      </c>
      <c r="J12" s="12">
        <f t="shared" si="1"/>
        <v>0</v>
      </c>
    </row>
    <row r="13" spans="1:10">
      <c r="A13" s="10">
        <v>12</v>
      </c>
      <c r="B13" s="11" t="str">
        <f>VLOOKUP(A13,Planilha4!A:H,6,0)</f>
        <v>GEOLAB-GO (GO)</v>
      </c>
      <c r="C13" s="10">
        <v>12</v>
      </c>
      <c r="D13" s="10" t="s">
        <v>70</v>
      </c>
      <c r="E13" s="10">
        <v>1000</v>
      </c>
      <c r="F13" s="10" t="s">
        <v>58</v>
      </c>
      <c r="G13" s="12">
        <v>1.8293</v>
      </c>
      <c r="H13" s="13">
        <f>VLOOKUP(A13,Planilha4!A:H,7,0)</f>
        <v>1.6219</v>
      </c>
      <c r="I13" s="12">
        <f t="shared" si="0"/>
        <v>1621.9</v>
      </c>
      <c r="J13" s="12">
        <f t="shared" si="1"/>
        <v>1621.9</v>
      </c>
    </row>
    <row r="14" spans="1:10">
      <c r="A14" s="10">
        <v>13</v>
      </c>
      <c r="B14" s="11"/>
      <c r="C14" s="10">
        <v>13</v>
      </c>
      <c r="D14" s="10" t="s">
        <v>71</v>
      </c>
      <c r="E14" s="10">
        <v>1000</v>
      </c>
      <c r="F14" s="10" t="s">
        <v>65</v>
      </c>
      <c r="G14" s="12">
        <v>0.51</v>
      </c>
      <c r="H14" s="13"/>
      <c r="I14" s="12">
        <f t="shared" si="0"/>
        <v>0</v>
      </c>
      <c r="J14" s="12">
        <f t="shared" si="1"/>
        <v>0</v>
      </c>
    </row>
    <row r="15" spans="1:10">
      <c r="A15" s="10">
        <v>14</v>
      </c>
      <c r="B15" s="11"/>
      <c r="C15" s="10">
        <v>14</v>
      </c>
      <c r="D15" s="10" t="s">
        <v>72</v>
      </c>
      <c r="E15" s="10">
        <v>5000</v>
      </c>
      <c r="F15" s="10" t="s">
        <v>58</v>
      </c>
      <c r="G15" s="12">
        <v>22.2593</v>
      </c>
      <c r="H15" s="13"/>
      <c r="I15" s="12">
        <f t="shared" si="0"/>
        <v>0</v>
      </c>
      <c r="J15" s="12">
        <f t="shared" si="1"/>
        <v>0</v>
      </c>
    </row>
    <row r="16" spans="1:10">
      <c r="A16" s="10">
        <v>15</v>
      </c>
      <c r="B16" s="11"/>
      <c r="C16" s="10">
        <v>15</v>
      </c>
      <c r="D16" s="10" t="s">
        <v>73</v>
      </c>
      <c r="E16" s="10">
        <v>3000</v>
      </c>
      <c r="F16" s="10" t="s">
        <v>58</v>
      </c>
      <c r="G16" s="12">
        <v>21.1182</v>
      </c>
      <c r="H16" s="13"/>
      <c r="I16" s="12">
        <f t="shared" si="0"/>
        <v>0</v>
      </c>
      <c r="J16" s="12">
        <f t="shared" si="1"/>
        <v>0</v>
      </c>
    </row>
    <row r="17" spans="1:10">
      <c r="A17" s="10">
        <v>16</v>
      </c>
      <c r="B17" s="11"/>
      <c r="C17" s="10">
        <v>16</v>
      </c>
      <c r="D17" s="10" t="s">
        <v>74</v>
      </c>
      <c r="E17" s="10">
        <v>21000</v>
      </c>
      <c r="F17" s="10" t="s">
        <v>65</v>
      </c>
      <c r="G17" s="12">
        <v>3.2966</v>
      </c>
      <c r="H17" s="13"/>
      <c r="I17" s="12">
        <f t="shared" si="0"/>
        <v>0</v>
      </c>
      <c r="J17" s="12">
        <f t="shared" si="1"/>
        <v>0</v>
      </c>
    </row>
    <row r="18" spans="1:10">
      <c r="A18" s="10">
        <v>17</v>
      </c>
      <c r="B18" s="11"/>
      <c r="C18" s="10">
        <v>17</v>
      </c>
      <c r="D18" s="10" t="s">
        <v>75</v>
      </c>
      <c r="E18" s="10">
        <v>40000</v>
      </c>
      <c r="F18" s="10" t="s">
        <v>65</v>
      </c>
      <c r="G18" s="12">
        <v>0.3066</v>
      </c>
      <c r="H18" s="13"/>
      <c r="I18" s="12">
        <f t="shared" si="0"/>
        <v>0</v>
      </c>
      <c r="J18" s="12">
        <f t="shared" si="1"/>
        <v>0</v>
      </c>
    </row>
    <row r="19" spans="1:10">
      <c r="A19" s="10">
        <v>18</v>
      </c>
      <c r="B19" s="11"/>
      <c r="C19" s="10">
        <v>18</v>
      </c>
      <c r="D19" s="10" t="s">
        <v>76</v>
      </c>
      <c r="E19" s="10">
        <v>2000</v>
      </c>
      <c r="F19" s="10" t="s">
        <v>58</v>
      </c>
      <c r="G19" s="12">
        <v>9.2414</v>
      </c>
      <c r="H19" s="13"/>
      <c r="I19" s="12">
        <f t="shared" si="0"/>
        <v>0</v>
      </c>
      <c r="J19" s="12">
        <f t="shared" si="1"/>
        <v>0</v>
      </c>
    </row>
    <row r="20" spans="1:10">
      <c r="A20" s="10">
        <v>19</v>
      </c>
      <c r="B20" s="11" t="str">
        <f>VLOOKUP(A20,Planilha4!A:H,6,0)</f>
        <v>MEDQUIMICA-MG (MG)</v>
      </c>
      <c r="C20" s="10">
        <v>19</v>
      </c>
      <c r="D20" s="10" t="s">
        <v>77</v>
      </c>
      <c r="E20" s="10">
        <v>40000</v>
      </c>
      <c r="F20" s="10" t="s">
        <v>65</v>
      </c>
      <c r="G20" s="12">
        <v>1.4266</v>
      </c>
      <c r="H20" s="13">
        <f>VLOOKUP(A20,Planilha4!A:H,7,0)</f>
        <v>1.1714</v>
      </c>
      <c r="I20" s="12">
        <f t="shared" si="0"/>
        <v>46856</v>
      </c>
      <c r="J20" s="12">
        <f t="shared" si="1"/>
        <v>46856</v>
      </c>
    </row>
    <row r="21" spans="1:10">
      <c r="A21" s="10">
        <v>20</v>
      </c>
      <c r="B21" s="11"/>
      <c r="C21" s="10">
        <v>20</v>
      </c>
      <c r="D21" s="10" t="s">
        <v>78</v>
      </c>
      <c r="E21" s="10">
        <v>3000</v>
      </c>
      <c r="F21" s="10" t="s">
        <v>58</v>
      </c>
      <c r="G21" s="12">
        <v>8.17</v>
      </c>
      <c r="H21" s="13"/>
      <c r="I21" s="12">
        <f t="shared" si="0"/>
        <v>0</v>
      </c>
      <c r="J21" s="12">
        <f t="shared" si="1"/>
        <v>0</v>
      </c>
    </row>
    <row r="22" spans="1:10">
      <c r="A22" s="10">
        <v>21</v>
      </c>
      <c r="B22" s="11"/>
      <c r="C22" s="10">
        <v>21</v>
      </c>
      <c r="D22" s="10" t="s">
        <v>79</v>
      </c>
      <c r="E22" s="10">
        <v>2000</v>
      </c>
      <c r="F22" s="10" t="s">
        <v>61</v>
      </c>
      <c r="G22" s="12">
        <v>7.49</v>
      </c>
      <c r="H22" s="13"/>
      <c r="I22" s="12">
        <f t="shared" si="0"/>
        <v>0</v>
      </c>
      <c r="J22" s="12">
        <f t="shared" si="1"/>
        <v>0</v>
      </c>
    </row>
    <row r="23" spans="1:10">
      <c r="A23" s="10">
        <v>22</v>
      </c>
      <c r="B23" s="11"/>
      <c r="C23" s="10">
        <v>22</v>
      </c>
      <c r="D23" s="10" t="s">
        <v>80</v>
      </c>
      <c r="E23" s="10">
        <v>100</v>
      </c>
      <c r="F23" s="10" t="s">
        <v>58</v>
      </c>
      <c r="G23" s="12">
        <v>3.4566</v>
      </c>
      <c r="H23" s="13"/>
      <c r="I23" s="12">
        <f t="shared" si="0"/>
        <v>0</v>
      </c>
      <c r="J23" s="12">
        <f t="shared" si="1"/>
        <v>0</v>
      </c>
    </row>
    <row r="24" spans="1:10">
      <c r="A24" s="10">
        <v>23</v>
      </c>
      <c r="B24" s="11" t="str">
        <f>VLOOKUP(A24,Planilha4!A:H,6,0)</f>
        <v>AIRELA (SC)</v>
      </c>
      <c r="C24" s="10">
        <v>23</v>
      </c>
      <c r="D24" s="10" t="s">
        <v>81</v>
      </c>
      <c r="E24" s="10">
        <v>3000</v>
      </c>
      <c r="F24" s="10" t="s">
        <v>58</v>
      </c>
      <c r="G24" s="12">
        <v>2.9066</v>
      </c>
      <c r="H24" s="13">
        <f>VLOOKUP(A24,Planilha4!A:H,7,0)</f>
        <v>3.2438</v>
      </c>
      <c r="I24" s="12">
        <f t="shared" si="0"/>
        <v>9731.4</v>
      </c>
      <c r="J24" s="12">
        <f t="shared" si="1"/>
        <v>9731.4</v>
      </c>
    </row>
    <row r="25" spans="1:10">
      <c r="A25" s="10">
        <v>24</v>
      </c>
      <c r="B25" s="11"/>
      <c r="C25" s="10">
        <v>24</v>
      </c>
      <c r="D25" s="10" t="s">
        <v>82</v>
      </c>
      <c r="E25" s="10">
        <v>10000</v>
      </c>
      <c r="F25" s="10" t="s">
        <v>65</v>
      </c>
      <c r="G25" s="12">
        <v>0.0866</v>
      </c>
      <c r="H25" s="13"/>
      <c r="I25" s="12">
        <f t="shared" si="0"/>
        <v>0</v>
      </c>
      <c r="J25" s="12">
        <f t="shared" si="1"/>
        <v>0</v>
      </c>
    </row>
    <row r="26" spans="1:10">
      <c r="A26" s="10">
        <v>25</v>
      </c>
      <c r="B26" s="11" t="str">
        <f>VLOOKUP(A26,Planilha4!A:H,6,0)</f>
        <v>HIPOLABOR-MG (MG)</v>
      </c>
      <c r="C26" s="10">
        <v>25</v>
      </c>
      <c r="D26" s="10" t="s">
        <v>83</v>
      </c>
      <c r="E26" s="10">
        <v>500</v>
      </c>
      <c r="F26" s="10" t="s">
        <v>58</v>
      </c>
      <c r="G26" s="12">
        <v>18.5666</v>
      </c>
      <c r="H26" s="13">
        <f>VLOOKUP(A26,Planilha4!A:H,7,0)</f>
        <v>10.8126</v>
      </c>
      <c r="I26" s="12">
        <f t="shared" si="0"/>
        <v>5406.3</v>
      </c>
      <c r="J26" s="12">
        <f t="shared" si="1"/>
        <v>5406.3</v>
      </c>
    </row>
    <row r="27" spans="1:10">
      <c r="A27" s="10">
        <v>26</v>
      </c>
      <c r="B27" s="11" t="str">
        <f>VLOOKUP(A27,Planilha4!A:H,6,0)</f>
        <v>HIPOLABOR-MG (MG)</v>
      </c>
      <c r="C27" s="10">
        <v>26</v>
      </c>
      <c r="D27" s="10" t="s">
        <v>84</v>
      </c>
      <c r="E27" s="10">
        <v>150000</v>
      </c>
      <c r="F27" s="10" t="s">
        <v>65</v>
      </c>
      <c r="G27" s="12">
        <v>0.7</v>
      </c>
      <c r="H27" s="13">
        <f>VLOOKUP(A27,Planilha4!A:H,7,0)</f>
        <v>0.2343</v>
      </c>
      <c r="I27" s="12">
        <f t="shared" si="0"/>
        <v>35145</v>
      </c>
      <c r="J27" s="12">
        <f t="shared" si="1"/>
        <v>35145</v>
      </c>
    </row>
    <row r="28" spans="1:10">
      <c r="A28" s="10">
        <v>27</v>
      </c>
      <c r="B28" s="11" t="str">
        <f>VLOOKUP(A28,Planilha4!A:H,6,0)</f>
        <v>LAPON (PE)</v>
      </c>
      <c r="C28" s="10">
        <v>27</v>
      </c>
      <c r="D28" s="10" t="s">
        <v>85</v>
      </c>
      <c r="E28" s="10">
        <v>40000</v>
      </c>
      <c r="F28" s="10" t="s">
        <v>65</v>
      </c>
      <c r="G28" s="12">
        <v>0.4066</v>
      </c>
      <c r="H28" s="13">
        <f>VLOOKUP(A28,Planilha4!A:H,7,0)</f>
        <v>0.052</v>
      </c>
      <c r="I28" s="12">
        <f t="shared" si="0"/>
        <v>2080</v>
      </c>
      <c r="J28" s="12">
        <f t="shared" si="1"/>
        <v>2080</v>
      </c>
    </row>
    <row r="29" spans="1:10">
      <c r="A29" s="10">
        <v>28</v>
      </c>
      <c r="B29" s="11" t="str">
        <f>VLOOKUP(A29,Planilha4!A:H,6,0)</f>
        <v>HIPOLABOR-MG (MG)</v>
      </c>
      <c r="C29" s="10">
        <v>28</v>
      </c>
      <c r="D29" s="10" t="s">
        <v>86</v>
      </c>
      <c r="E29" s="10">
        <v>120000</v>
      </c>
      <c r="F29" s="10" t="s">
        <v>65</v>
      </c>
      <c r="G29" s="12">
        <v>0.36</v>
      </c>
      <c r="H29" s="13">
        <f>VLOOKUP(A29,Planilha4!A:H,7,0)</f>
        <v>0.2</v>
      </c>
      <c r="I29" s="12">
        <f t="shared" si="0"/>
        <v>24000</v>
      </c>
      <c r="J29" s="12">
        <f t="shared" si="1"/>
        <v>24000</v>
      </c>
    </row>
    <row r="30" spans="1:10">
      <c r="A30" s="10">
        <v>29</v>
      </c>
      <c r="B30" s="11"/>
      <c r="C30" s="10">
        <v>29</v>
      </c>
      <c r="D30" s="10" t="s">
        <v>87</v>
      </c>
      <c r="E30" s="10">
        <v>40000</v>
      </c>
      <c r="F30" s="10" t="s">
        <v>65</v>
      </c>
      <c r="G30" s="12">
        <v>1.2166</v>
      </c>
      <c r="H30" s="13"/>
      <c r="I30" s="12">
        <f t="shared" si="0"/>
        <v>0</v>
      </c>
      <c r="J30" s="12">
        <f t="shared" si="1"/>
        <v>0</v>
      </c>
    </row>
    <row r="31" spans="1:10">
      <c r="A31" s="10">
        <v>30</v>
      </c>
      <c r="B31" s="11"/>
      <c r="C31" s="10">
        <v>30</v>
      </c>
      <c r="D31" s="10" t="s">
        <v>88</v>
      </c>
      <c r="E31" s="10">
        <v>1000</v>
      </c>
      <c r="F31" s="10" t="s">
        <v>58</v>
      </c>
      <c r="G31" s="12">
        <v>15.7933</v>
      </c>
      <c r="H31" s="13"/>
      <c r="I31" s="12">
        <f t="shared" si="0"/>
        <v>0</v>
      </c>
      <c r="J31" s="12">
        <f t="shared" si="1"/>
        <v>0</v>
      </c>
    </row>
    <row r="32" spans="1:10">
      <c r="A32" s="10">
        <v>31</v>
      </c>
      <c r="B32" s="11"/>
      <c r="C32" s="10">
        <v>31</v>
      </c>
      <c r="D32" s="10" t="s">
        <v>89</v>
      </c>
      <c r="E32" s="10">
        <v>3000</v>
      </c>
      <c r="F32" s="10" t="s">
        <v>61</v>
      </c>
      <c r="G32" s="12">
        <v>10.5</v>
      </c>
      <c r="H32" s="13"/>
      <c r="I32" s="12">
        <f t="shared" si="0"/>
        <v>0</v>
      </c>
      <c r="J32" s="12">
        <f t="shared" si="1"/>
        <v>0</v>
      </c>
    </row>
    <row r="33" spans="1:10">
      <c r="A33" s="10">
        <v>32</v>
      </c>
      <c r="B33" s="11"/>
      <c r="C33" s="10">
        <v>32</v>
      </c>
      <c r="D33" s="10" t="s">
        <v>90</v>
      </c>
      <c r="E33" s="10">
        <v>1000</v>
      </c>
      <c r="F33" s="10" t="s">
        <v>61</v>
      </c>
      <c r="G33" s="12">
        <v>12.14</v>
      </c>
      <c r="H33" s="13"/>
      <c r="I33" s="12">
        <f t="shared" si="0"/>
        <v>0</v>
      </c>
      <c r="J33" s="12">
        <f t="shared" si="1"/>
        <v>0</v>
      </c>
    </row>
    <row r="34" spans="1:10">
      <c r="A34" s="10">
        <v>33</v>
      </c>
      <c r="B34" s="11"/>
      <c r="C34" s="10">
        <v>33</v>
      </c>
      <c r="D34" s="10" t="s">
        <v>91</v>
      </c>
      <c r="E34" s="10">
        <v>60000</v>
      </c>
      <c r="F34" s="10" t="s">
        <v>65</v>
      </c>
      <c r="G34" s="12">
        <v>2.5966</v>
      </c>
      <c r="H34" s="13"/>
      <c r="I34" s="12">
        <f t="shared" si="0"/>
        <v>0</v>
      </c>
      <c r="J34" s="12">
        <f t="shared" si="1"/>
        <v>0</v>
      </c>
    </row>
    <row r="35" spans="1:10">
      <c r="A35" s="10">
        <v>34</v>
      </c>
      <c r="B35" s="11"/>
      <c r="C35" s="10">
        <v>34</v>
      </c>
      <c r="D35" s="10" t="s">
        <v>92</v>
      </c>
      <c r="E35" s="10">
        <v>40000</v>
      </c>
      <c r="F35" s="10" t="s">
        <v>65</v>
      </c>
      <c r="G35" s="12">
        <v>0.59</v>
      </c>
      <c r="H35" s="13"/>
      <c r="I35" s="12">
        <f t="shared" si="0"/>
        <v>0</v>
      </c>
      <c r="J35" s="12">
        <f t="shared" si="1"/>
        <v>0</v>
      </c>
    </row>
    <row r="36" spans="1:10">
      <c r="A36" s="10">
        <v>35</v>
      </c>
      <c r="B36" s="11" t="str">
        <f>VLOOKUP(A36,Planilha4!A:H,6,0)</f>
        <v>PRATI DONADUZZI-PR (PR)</v>
      </c>
      <c r="C36" s="10">
        <v>35</v>
      </c>
      <c r="D36" s="10" t="s">
        <v>93</v>
      </c>
      <c r="E36" s="10">
        <v>60000</v>
      </c>
      <c r="F36" s="10" t="s">
        <v>65</v>
      </c>
      <c r="G36" s="12">
        <v>0.4966</v>
      </c>
      <c r="H36" s="13">
        <f>VLOOKUP(A36,Planilha4!A:H,7,0)</f>
        <v>0.188</v>
      </c>
      <c r="I36" s="12">
        <f t="shared" si="0"/>
        <v>11280</v>
      </c>
      <c r="J36" s="12">
        <f t="shared" si="1"/>
        <v>11280</v>
      </c>
    </row>
    <row r="37" spans="1:10">
      <c r="A37" s="10">
        <v>36</v>
      </c>
      <c r="B37" s="11"/>
      <c r="C37" s="10">
        <v>36</v>
      </c>
      <c r="D37" s="10" t="s">
        <v>94</v>
      </c>
      <c r="E37" s="10">
        <v>10000</v>
      </c>
      <c r="F37" s="10" t="s">
        <v>65</v>
      </c>
      <c r="G37" s="12">
        <v>1.9833</v>
      </c>
      <c r="H37" s="13"/>
      <c r="I37" s="12">
        <f t="shared" si="0"/>
        <v>0</v>
      </c>
      <c r="J37" s="12">
        <f t="shared" si="1"/>
        <v>0</v>
      </c>
    </row>
    <row r="38" spans="1:10">
      <c r="A38" s="10">
        <v>37</v>
      </c>
      <c r="B38" s="11" t="str">
        <f>VLOOKUP(A38,Planilha4!A:H,6,0)</f>
        <v>GEOLAB-GO (GO)</v>
      </c>
      <c r="C38" s="10">
        <v>37</v>
      </c>
      <c r="D38" s="10" t="s">
        <v>95</v>
      </c>
      <c r="E38" s="10">
        <v>120000</v>
      </c>
      <c r="F38" s="10" t="s">
        <v>65</v>
      </c>
      <c r="G38" s="12">
        <v>0.83</v>
      </c>
      <c r="H38" s="13">
        <f>VLOOKUP(A38,Planilha4!A:H,7,0)</f>
        <v>0.042</v>
      </c>
      <c r="I38" s="12">
        <f t="shared" si="0"/>
        <v>5040</v>
      </c>
      <c r="J38" s="12">
        <f t="shared" si="1"/>
        <v>5040</v>
      </c>
    </row>
    <row r="39" spans="1:10">
      <c r="A39" s="10">
        <v>38</v>
      </c>
      <c r="B39" s="11" t="str">
        <f>VLOOKUP(A39,Planilha4!A:H,6,0)</f>
        <v>HIPOLABOR-MG (MG)</v>
      </c>
      <c r="C39" s="10">
        <v>38</v>
      </c>
      <c r="D39" s="10" t="s">
        <v>96</v>
      </c>
      <c r="E39" s="10">
        <v>5000</v>
      </c>
      <c r="F39" s="10" t="s">
        <v>58</v>
      </c>
      <c r="G39" s="12">
        <v>11.1366</v>
      </c>
      <c r="H39" s="13">
        <f>VLOOKUP(A39,Planilha4!A:H,7,0)</f>
        <v>3.2438</v>
      </c>
      <c r="I39" s="12">
        <f t="shared" si="0"/>
        <v>16219</v>
      </c>
      <c r="J39" s="12">
        <f t="shared" si="1"/>
        <v>16219</v>
      </c>
    </row>
    <row r="40" spans="1:10">
      <c r="A40" s="10">
        <v>39</v>
      </c>
      <c r="B40" s="11"/>
      <c r="C40" s="10">
        <v>39</v>
      </c>
      <c r="D40" s="10" t="s">
        <v>97</v>
      </c>
      <c r="E40" s="10">
        <v>3000</v>
      </c>
      <c r="F40" s="10" t="s">
        <v>58</v>
      </c>
      <c r="G40" s="12">
        <v>1.3333</v>
      </c>
      <c r="H40" s="13"/>
      <c r="I40" s="12">
        <f t="shared" si="0"/>
        <v>0</v>
      </c>
      <c r="J40" s="12">
        <f t="shared" si="1"/>
        <v>0</v>
      </c>
    </row>
    <row r="41" spans="1:10">
      <c r="A41" s="10">
        <v>40</v>
      </c>
      <c r="B41" s="11"/>
      <c r="C41" s="10">
        <v>40</v>
      </c>
      <c r="D41" s="10" t="s">
        <v>98</v>
      </c>
      <c r="E41" s="10">
        <v>200000</v>
      </c>
      <c r="F41" s="10" t="s">
        <v>65</v>
      </c>
      <c r="G41" s="12">
        <v>0.13</v>
      </c>
      <c r="H41" s="13"/>
      <c r="I41" s="12">
        <f t="shared" si="0"/>
        <v>0</v>
      </c>
      <c r="J41" s="12">
        <f t="shared" si="1"/>
        <v>0</v>
      </c>
    </row>
    <row r="42" spans="1:10">
      <c r="A42" s="10">
        <v>41</v>
      </c>
      <c r="B42" s="11" t="str">
        <f>VLOOKUP(A42,Planilha4!A:H,6,0)</f>
        <v>CRISTALIA-SP (SP)</v>
      </c>
      <c r="C42" s="10">
        <v>41</v>
      </c>
      <c r="D42" s="10" t="s">
        <v>99</v>
      </c>
      <c r="E42" s="10">
        <v>60000</v>
      </c>
      <c r="F42" s="10" t="s">
        <v>65</v>
      </c>
      <c r="G42" s="12">
        <v>0.63</v>
      </c>
      <c r="H42" s="13">
        <f>VLOOKUP(A42,Planilha4!A:H,7,0)</f>
        <v>0.3</v>
      </c>
      <c r="I42" s="12">
        <f t="shared" si="0"/>
        <v>18000</v>
      </c>
      <c r="J42" s="12">
        <f t="shared" si="1"/>
        <v>18000</v>
      </c>
    </row>
    <row r="43" spans="1:10">
      <c r="A43" s="10">
        <v>42</v>
      </c>
      <c r="B43" s="11" t="str">
        <f>VLOOKUP(A43,Planilha4!A:H,6,0)</f>
        <v>GEOLAB-GO (GO)</v>
      </c>
      <c r="C43" s="10">
        <v>42</v>
      </c>
      <c r="D43" s="10" t="s">
        <v>100</v>
      </c>
      <c r="E43" s="10">
        <v>30000</v>
      </c>
      <c r="F43" s="10" t="s">
        <v>65</v>
      </c>
      <c r="G43" s="12">
        <v>0.6966</v>
      </c>
      <c r="H43" s="13">
        <f>VLOOKUP(A43,Planilha4!A:H,7,0)</f>
        <v>0.32</v>
      </c>
      <c r="I43" s="12">
        <f t="shared" si="0"/>
        <v>9600</v>
      </c>
      <c r="J43" s="12">
        <f t="shared" si="1"/>
        <v>9600</v>
      </c>
    </row>
    <row r="44" spans="1:10">
      <c r="A44" s="10">
        <v>43</v>
      </c>
      <c r="B44" s="11"/>
      <c r="C44" s="10">
        <v>43</v>
      </c>
      <c r="D44" s="10" t="s">
        <v>101</v>
      </c>
      <c r="E44" s="10">
        <v>120000</v>
      </c>
      <c r="F44" s="10" t="s">
        <v>65</v>
      </c>
      <c r="G44" s="12">
        <v>0.9633</v>
      </c>
      <c r="H44" s="13"/>
      <c r="I44" s="12">
        <f t="shared" si="0"/>
        <v>0</v>
      </c>
      <c r="J44" s="12">
        <f t="shared" si="1"/>
        <v>0</v>
      </c>
    </row>
    <row r="45" spans="1:10">
      <c r="A45" s="10">
        <v>44</v>
      </c>
      <c r="B45" s="11"/>
      <c r="C45" s="10">
        <v>44</v>
      </c>
      <c r="D45" s="10" t="s">
        <v>102</v>
      </c>
      <c r="E45" s="10">
        <v>120</v>
      </c>
      <c r="F45" s="10" t="s">
        <v>65</v>
      </c>
      <c r="G45" s="12">
        <v>1.0166</v>
      </c>
      <c r="H45" s="13"/>
      <c r="I45" s="12">
        <f t="shared" si="0"/>
        <v>0</v>
      </c>
      <c r="J45" s="12">
        <f t="shared" si="1"/>
        <v>0</v>
      </c>
    </row>
    <row r="46" spans="1:10">
      <c r="A46" s="10">
        <v>45</v>
      </c>
      <c r="B46" s="11"/>
      <c r="C46" s="10">
        <v>45</v>
      </c>
      <c r="D46" s="10" t="s">
        <v>103</v>
      </c>
      <c r="E46" s="10">
        <v>120</v>
      </c>
      <c r="F46" s="10" t="s">
        <v>65</v>
      </c>
      <c r="G46" s="12">
        <v>1.0366</v>
      </c>
      <c r="H46" s="13"/>
      <c r="I46" s="12">
        <f t="shared" si="0"/>
        <v>0</v>
      </c>
      <c r="J46" s="12">
        <f t="shared" si="1"/>
        <v>0</v>
      </c>
    </row>
    <row r="47" spans="1:10">
      <c r="A47" s="10">
        <v>46</v>
      </c>
      <c r="B47" s="11" t="str">
        <f>VLOOKUP(A47,Planilha4!A:H,6,0)</f>
        <v>HIPOLABOR-MG (MG)</v>
      </c>
      <c r="C47" s="10">
        <v>46</v>
      </c>
      <c r="D47" s="10" t="s">
        <v>104</v>
      </c>
      <c r="E47" s="10">
        <v>200000</v>
      </c>
      <c r="F47" s="10" t="s">
        <v>65</v>
      </c>
      <c r="G47" s="12">
        <v>0.3233</v>
      </c>
      <c r="H47" s="13">
        <f>VLOOKUP(A47,Planilha4!A:H,7,0)</f>
        <v>0.067</v>
      </c>
      <c r="I47" s="12">
        <f t="shared" si="0"/>
        <v>13400</v>
      </c>
      <c r="J47" s="12">
        <f t="shared" si="1"/>
        <v>13400</v>
      </c>
    </row>
    <row r="48" spans="1:10">
      <c r="A48" s="10">
        <v>47</v>
      </c>
      <c r="B48" s="11"/>
      <c r="C48" s="10">
        <v>47</v>
      </c>
      <c r="D48" s="10" t="s">
        <v>105</v>
      </c>
      <c r="E48" s="10">
        <v>120</v>
      </c>
      <c r="F48" s="10" t="s">
        <v>65</v>
      </c>
      <c r="G48" s="12">
        <v>0.48</v>
      </c>
      <c r="H48" s="13"/>
      <c r="I48" s="12">
        <f t="shared" si="0"/>
        <v>0</v>
      </c>
      <c r="J48" s="12">
        <f t="shared" si="1"/>
        <v>0</v>
      </c>
    </row>
    <row r="49" spans="1:10">
      <c r="A49" s="10">
        <v>48</v>
      </c>
      <c r="B49" s="11"/>
      <c r="C49" s="10">
        <v>48</v>
      </c>
      <c r="D49" s="10" t="s">
        <v>106</v>
      </c>
      <c r="E49" s="10">
        <v>50000</v>
      </c>
      <c r="F49" s="10" t="s">
        <v>65</v>
      </c>
      <c r="G49" s="12">
        <v>1.0633</v>
      </c>
      <c r="H49" s="13"/>
      <c r="I49" s="12">
        <f t="shared" si="0"/>
        <v>0</v>
      </c>
      <c r="J49" s="12">
        <f t="shared" si="1"/>
        <v>0</v>
      </c>
    </row>
    <row r="50" spans="1:10">
      <c r="A50" s="10">
        <v>49</v>
      </c>
      <c r="B50" s="11"/>
      <c r="C50" s="10">
        <v>49</v>
      </c>
      <c r="D50" s="10" t="s">
        <v>107</v>
      </c>
      <c r="E50" s="10">
        <v>120</v>
      </c>
      <c r="F50" s="10" t="s">
        <v>65</v>
      </c>
      <c r="G50" s="12">
        <v>0.4766</v>
      </c>
      <c r="H50" s="13"/>
      <c r="I50" s="12">
        <f t="shared" si="0"/>
        <v>0</v>
      </c>
      <c r="J50" s="12">
        <f t="shared" si="1"/>
        <v>0</v>
      </c>
    </row>
    <row r="51" spans="1:10">
      <c r="A51" s="10">
        <v>50</v>
      </c>
      <c r="B51" s="11" t="str">
        <f>VLOOKUP(A51,Planilha4!A:H,6,0)</f>
        <v>GEOLAB-GO (GO)</v>
      </c>
      <c r="C51" s="10">
        <v>50</v>
      </c>
      <c r="D51" s="10" t="s">
        <v>108</v>
      </c>
      <c r="E51" s="10">
        <v>360000</v>
      </c>
      <c r="F51" s="10" t="s">
        <v>65</v>
      </c>
      <c r="G51" s="12">
        <v>0.5333</v>
      </c>
      <c r="H51" s="13">
        <f>VLOOKUP(A51,Planilha4!A:H,7,0)</f>
        <v>0.088</v>
      </c>
      <c r="I51" s="12">
        <f t="shared" si="0"/>
        <v>31680</v>
      </c>
      <c r="J51" s="12">
        <f t="shared" si="1"/>
        <v>31680</v>
      </c>
    </row>
    <row r="52" spans="1:10">
      <c r="A52" s="10">
        <v>51</v>
      </c>
      <c r="B52" s="11"/>
      <c r="C52" s="10">
        <v>51</v>
      </c>
      <c r="D52" s="10" t="s">
        <v>109</v>
      </c>
      <c r="E52" s="10">
        <v>1000</v>
      </c>
      <c r="F52" s="10" t="s">
        <v>58</v>
      </c>
      <c r="G52" s="12">
        <v>32.7366</v>
      </c>
      <c r="H52" s="13"/>
      <c r="I52" s="12">
        <f t="shared" si="0"/>
        <v>0</v>
      </c>
      <c r="J52" s="12">
        <f t="shared" si="1"/>
        <v>0</v>
      </c>
    </row>
    <row r="53" spans="1:10">
      <c r="A53" s="10">
        <v>52</v>
      </c>
      <c r="B53" s="11"/>
      <c r="C53" s="10">
        <v>52</v>
      </c>
      <c r="D53" s="10" t="s">
        <v>110</v>
      </c>
      <c r="E53" s="10">
        <v>100000</v>
      </c>
      <c r="F53" s="10" t="s">
        <v>65</v>
      </c>
      <c r="G53" s="12">
        <v>1.2133</v>
      </c>
      <c r="H53" s="13"/>
      <c r="I53" s="12">
        <f t="shared" si="0"/>
        <v>0</v>
      </c>
      <c r="J53" s="12">
        <f t="shared" si="1"/>
        <v>0</v>
      </c>
    </row>
    <row r="54" spans="1:10">
      <c r="A54" s="10">
        <v>53</v>
      </c>
      <c r="B54" s="11"/>
      <c r="C54" s="10">
        <v>53</v>
      </c>
      <c r="D54" s="10" t="s">
        <v>111</v>
      </c>
      <c r="E54" s="10">
        <v>10000</v>
      </c>
      <c r="F54" s="10" t="s">
        <v>65</v>
      </c>
      <c r="G54" s="12">
        <v>0.4633</v>
      </c>
      <c r="H54" s="13"/>
      <c r="I54" s="12">
        <f t="shared" si="0"/>
        <v>0</v>
      </c>
      <c r="J54" s="12">
        <f t="shared" si="1"/>
        <v>0</v>
      </c>
    </row>
    <row r="55" spans="1:10">
      <c r="A55" s="10">
        <v>54</v>
      </c>
      <c r="B55" s="11"/>
      <c r="C55" s="10">
        <v>54</v>
      </c>
      <c r="D55" s="10" t="s">
        <v>112</v>
      </c>
      <c r="E55" s="10">
        <v>1000</v>
      </c>
      <c r="F55" s="10" t="s">
        <v>58</v>
      </c>
      <c r="G55" s="12">
        <v>7.34</v>
      </c>
      <c r="H55" s="13"/>
      <c r="I55" s="12">
        <f t="shared" si="0"/>
        <v>0</v>
      </c>
      <c r="J55" s="12">
        <f t="shared" si="1"/>
        <v>0</v>
      </c>
    </row>
    <row r="56" spans="1:10">
      <c r="A56" s="10">
        <v>55</v>
      </c>
      <c r="B56" s="11"/>
      <c r="C56" s="10">
        <v>55</v>
      </c>
      <c r="D56" s="10" t="s">
        <v>113</v>
      </c>
      <c r="E56" s="10">
        <v>300</v>
      </c>
      <c r="F56" s="10" t="s">
        <v>58</v>
      </c>
      <c r="G56" s="12">
        <v>22.8033</v>
      </c>
      <c r="H56" s="13"/>
      <c r="I56" s="12">
        <f t="shared" si="0"/>
        <v>0</v>
      </c>
      <c r="J56" s="12">
        <f t="shared" si="1"/>
        <v>0</v>
      </c>
    </row>
    <row r="57" spans="1:10">
      <c r="A57" s="10">
        <v>56</v>
      </c>
      <c r="B57" s="11" t="str">
        <f>VLOOKUP(A57,Planilha4!A:H,6,0)</f>
        <v>SANTISA-SP (SP)</v>
      </c>
      <c r="C57" s="10">
        <v>56</v>
      </c>
      <c r="D57" s="10" t="s">
        <v>114</v>
      </c>
      <c r="E57" s="10">
        <v>60000</v>
      </c>
      <c r="F57" s="10" t="s">
        <v>65</v>
      </c>
      <c r="G57" s="12">
        <v>0.4733</v>
      </c>
      <c r="H57" s="13">
        <f>VLOOKUP(A57,Planilha4!A:H,7,0)</f>
        <v>0.042</v>
      </c>
      <c r="I57" s="12">
        <f t="shared" si="0"/>
        <v>2520</v>
      </c>
      <c r="J57" s="12">
        <f t="shared" si="1"/>
        <v>2520</v>
      </c>
    </row>
    <row r="58" spans="1:10">
      <c r="A58" s="10">
        <v>57</v>
      </c>
      <c r="B58" s="11"/>
      <c r="C58" s="10">
        <v>57</v>
      </c>
      <c r="D58" s="10" t="s">
        <v>115</v>
      </c>
      <c r="E58" s="10">
        <v>500000</v>
      </c>
      <c r="F58" s="10" t="s">
        <v>65</v>
      </c>
      <c r="G58" s="12">
        <v>0.84</v>
      </c>
      <c r="H58" s="13"/>
      <c r="I58" s="12">
        <f t="shared" si="0"/>
        <v>0</v>
      </c>
      <c r="J58" s="12">
        <f t="shared" si="1"/>
        <v>0</v>
      </c>
    </row>
    <row r="59" spans="1:10">
      <c r="A59" s="10">
        <v>58</v>
      </c>
      <c r="B59" s="11"/>
      <c r="C59" s="10">
        <v>58</v>
      </c>
      <c r="D59" s="10" t="s">
        <v>116</v>
      </c>
      <c r="E59" s="10">
        <v>120</v>
      </c>
      <c r="F59" s="10" t="s">
        <v>65</v>
      </c>
      <c r="G59" s="12">
        <v>0.2133</v>
      </c>
      <c r="H59" s="13"/>
      <c r="I59" s="12">
        <f t="shared" si="0"/>
        <v>0</v>
      </c>
      <c r="J59" s="12">
        <f t="shared" si="1"/>
        <v>0</v>
      </c>
    </row>
    <row r="60" spans="1:10">
      <c r="A60" s="10">
        <v>59</v>
      </c>
      <c r="B60" s="11"/>
      <c r="C60" s="10">
        <v>59</v>
      </c>
      <c r="D60" s="10" t="s">
        <v>117</v>
      </c>
      <c r="E60" s="10">
        <v>10000</v>
      </c>
      <c r="F60" s="10" t="s">
        <v>58</v>
      </c>
      <c r="G60" s="12">
        <v>2.4666</v>
      </c>
      <c r="H60" s="13"/>
      <c r="I60" s="12">
        <f t="shared" si="0"/>
        <v>0</v>
      </c>
      <c r="J60" s="12">
        <f t="shared" si="1"/>
        <v>0</v>
      </c>
    </row>
    <row r="61" spans="1:10">
      <c r="A61" s="10">
        <v>60</v>
      </c>
      <c r="B61" s="11" t="str">
        <f>VLOOKUP(A61,Planilha4!A:H,6,0)</f>
        <v>CRISTALIA-SP (SP)</v>
      </c>
      <c r="C61" s="10">
        <v>60</v>
      </c>
      <c r="D61" s="10" t="s">
        <v>118</v>
      </c>
      <c r="E61" s="10">
        <v>2000</v>
      </c>
      <c r="F61" s="10" t="s">
        <v>61</v>
      </c>
      <c r="G61" s="12">
        <v>12.4433</v>
      </c>
      <c r="H61" s="13">
        <f>VLOOKUP(A61,Planilha4!A:H,7,0)</f>
        <v>6.4876</v>
      </c>
      <c r="I61" s="12">
        <f t="shared" si="0"/>
        <v>12975.2</v>
      </c>
      <c r="J61" s="12">
        <f t="shared" si="1"/>
        <v>12975.2</v>
      </c>
    </row>
    <row r="62" spans="1:10">
      <c r="A62" s="10">
        <v>61</v>
      </c>
      <c r="B62" s="11" t="str">
        <f>VLOOKUP(A62,Planilha4!A:H,6,0)</f>
        <v>CIFARMA-GO (GO)</v>
      </c>
      <c r="C62" s="10">
        <v>61</v>
      </c>
      <c r="D62" s="10" t="s">
        <v>119</v>
      </c>
      <c r="E62" s="10">
        <v>1000</v>
      </c>
      <c r="F62" s="10" t="s">
        <v>61</v>
      </c>
      <c r="G62" s="12">
        <v>20.67</v>
      </c>
      <c r="H62" s="13">
        <f>VLOOKUP(A62,Planilha4!A:H,7,0)</f>
        <v>10.8126</v>
      </c>
      <c r="I62" s="12">
        <f t="shared" si="0"/>
        <v>10812.6</v>
      </c>
      <c r="J62" s="12">
        <f t="shared" si="1"/>
        <v>10812.6</v>
      </c>
    </row>
    <row r="63" spans="1:10">
      <c r="A63" s="10">
        <v>62</v>
      </c>
      <c r="B63" s="11" t="str">
        <f>VLOOKUP(A63,Planilha4!A:H,6,0)</f>
        <v>CRISTALIA-SP (SP)</v>
      </c>
      <c r="C63" s="10">
        <v>62</v>
      </c>
      <c r="D63" s="10" t="s">
        <v>120</v>
      </c>
      <c r="E63" s="10">
        <v>1200</v>
      </c>
      <c r="F63" s="10" t="s">
        <v>61</v>
      </c>
      <c r="G63" s="12">
        <v>48.2966</v>
      </c>
      <c r="H63" s="13">
        <f>VLOOKUP(A63,Planilha4!A:H,7,0)</f>
        <v>19.643</v>
      </c>
      <c r="I63" s="12">
        <f t="shared" si="0"/>
        <v>23571.6</v>
      </c>
      <c r="J63" s="12">
        <f t="shared" si="1"/>
        <v>23571.6</v>
      </c>
    </row>
    <row r="64" spans="1:10">
      <c r="A64" s="10">
        <v>63</v>
      </c>
      <c r="B64" s="11"/>
      <c r="C64" s="10">
        <v>63</v>
      </c>
      <c r="D64" s="10" t="s">
        <v>121</v>
      </c>
      <c r="E64" s="10">
        <v>1000</v>
      </c>
      <c r="F64" s="10" t="s">
        <v>65</v>
      </c>
      <c r="G64" s="12">
        <v>1.5696</v>
      </c>
      <c r="H64" s="13"/>
      <c r="I64" s="12">
        <f t="shared" si="0"/>
        <v>0</v>
      </c>
      <c r="J64" s="12">
        <f t="shared" si="1"/>
        <v>0</v>
      </c>
    </row>
    <row r="65" spans="1:10">
      <c r="A65" s="10">
        <v>64</v>
      </c>
      <c r="B65" s="11" t="str">
        <f>VLOOKUP(A65,Planilha4!A:H,6,0)</f>
        <v>CRISTALIA-SP (SP)</v>
      </c>
      <c r="C65" s="10">
        <v>64</v>
      </c>
      <c r="D65" s="10" t="s">
        <v>122</v>
      </c>
      <c r="E65" s="10">
        <v>60000</v>
      </c>
      <c r="F65" s="10" t="s">
        <v>65</v>
      </c>
      <c r="G65" s="12">
        <v>0.41</v>
      </c>
      <c r="H65" s="13">
        <f>VLOOKUP(A65,Planilha4!A:H,7,0)</f>
        <v>0.14</v>
      </c>
      <c r="I65" s="12">
        <f t="shared" si="0"/>
        <v>8400</v>
      </c>
      <c r="J65" s="12">
        <f t="shared" si="1"/>
        <v>8400</v>
      </c>
    </row>
    <row r="66" spans="1:10">
      <c r="A66" s="10">
        <v>65</v>
      </c>
      <c r="B66" s="11"/>
      <c r="C66" s="10">
        <v>65</v>
      </c>
      <c r="D66" s="10" t="s">
        <v>123</v>
      </c>
      <c r="E66" s="10">
        <v>60000</v>
      </c>
      <c r="F66" s="10" t="s">
        <v>65</v>
      </c>
      <c r="G66" s="12">
        <v>0.21</v>
      </c>
      <c r="H66" s="13"/>
      <c r="I66" s="12">
        <f t="shared" ref="I66:I110" si="2">H66*E66</f>
        <v>0</v>
      </c>
      <c r="J66" s="12">
        <f t="shared" ref="J66:J110" si="3">I66</f>
        <v>0</v>
      </c>
    </row>
    <row r="67" spans="1:10">
      <c r="A67" s="10">
        <v>66</v>
      </c>
      <c r="B67" s="11"/>
      <c r="C67" s="10">
        <v>66</v>
      </c>
      <c r="D67" s="10" t="s">
        <v>124</v>
      </c>
      <c r="E67" s="10">
        <v>40000</v>
      </c>
      <c r="F67" s="10" t="s">
        <v>65</v>
      </c>
      <c r="G67" s="12">
        <v>0.5033</v>
      </c>
      <c r="H67" s="13"/>
      <c r="I67" s="12">
        <f t="shared" si="2"/>
        <v>0</v>
      </c>
      <c r="J67" s="12">
        <f t="shared" si="3"/>
        <v>0</v>
      </c>
    </row>
    <row r="68" spans="1:10">
      <c r="A68" s="10">
        <v>67</v>
      </c>
      <c r="B68" s="11" t="str">
        <f>VLOOKUP(A68,Planilha4!A:H,6,0)</f>
        <v>HIPOLABOR-MG (MG)</v>
      </c>
      <c r="C68" s="10">
        <v>67</v>
      </c>
      <c r="D68" s="10" t="s">
        <v>125</v>
      </c>
      <c r="E68" s="10">
        <v>5000</v>
      </c>
      <c r="F68" s="10" t="s">
        <v>58</v>
      </c>
      <c r="G68" s="12">
        <v>7.5766</v>
      </c>
      <c r="H68" s="13">
        <f>VLOOKUP(A68,Planilha4!A:H,7,0)</f>
        <v>6.4876</v>
      </c>
      <c r="I68" s="12">
        <f t="shared" si="2"/>
        <v>32438</v>
      </c>
      <c r="J68" s="12">
        <f t="shared" si="3"/>
        <v>32438</v>
      </c>
    </row>
    <row r="69" spans="1:10">
      <c r="A69" s="10">
        <v>68</v>
      </c>
      <c r="B69" s="11"/>
      <c r="C69" s="10">
        <v>68</v>
      </c>
      <c r="D69" s="10" t="s">
        <v>126</v>
      </c>
      <c r="E69" s="10">
        <v>100</v>
      </c>
      <c r="F69" s="10" t="s">
        <v>58</v>
      </c>
      <c r="G69" s="12">
        <v>5.6233</v>
      </c>
      <c r="H69" s="13"/>
      <c r="I69" s="12">
        <f t="shared" si="2"/>
        <v>0</v>
      </c>
      <c r="J69" s="12">
        <f t="shared" si="3"/>
        <v>0</v>
      </c>
    </row>
    <row r="70" spans="1:10">
      <c r="A70" s="10">
        <v>69</v>
      </c>
      <c r="B70" s="11"/>
      <c r="C70" s="10">
        <v>69</v>
      </c>
      <c r="D70" s="10" t="s">
        <v>127</v>
      </c>
      <c r="E70" s="10">
        <v>120000</v>
      </c>
      <c r="F70" s="10" t="s">
        <v>65</v>
      </c>
      <c r="G70" s="12">
        <v>0.7966</v>
      </c>
      <c r="H70" s="13"/>
      <c r="I70" s="12">
        <f t="shared" si="2"/>
        <v>0</v>
      </c>
      <c r="J70" s="12">
        <f t="shared" si="3"/>
        <v>0</v>
      </c>
    </row>
    <row r="71" spans="1:10">
      <c r="A71" s="10">
        <v>70</v>
      </c>
      <c r="B71" s="11"/>
      <c r="C71" s="10">
        <v>70</v>
      </c>
      <c r="D71" s="10" t="s">
        <v>128</v>
      </c>
      <c r="E71" s="10">
        <v>1200</v>
      </c>
      <c r="F71" s="10" t="s">
        <v>61</v>
      </c>
      <c r="G71" s="12">
        <v>47.67</v>
      </c>
      <c r="H71" s="13"/>
      <c r="I71" s="12">
        <f t="shared" si="2"/>
        <v>0</v>
      </c>
      <c r="J71" s="12">
        <f t="shared" si="3"/>
        <v>0</v>
      </c>
    </row>
    <row r="72" spans="1:10">
      <c r="A72" s="10">
        <v>71</v>
      </c>
      <c r="B72" s="11" t="str">
        <f>VLOOKUP(A72,Planilha4!A:H,6,0)</f>
        <v>GEOLAB-GO (GO)</v>
      </c>
      <c r="C72" s="10">
        <v>71</v>
      </c>
      <c r="D72" s="10" t="s">
        <v>129</v>
      </c>
      <c r="E72" s="10">
        <v>2000</v>
      </c>
      <c r="F72" s="10" t="s">
        <v>58</v>
      </c>
      <c r="G72" s="12">
        <v>6.86</v>
      </c>
      <c r="H72" s="13">
        <f>VLOOKUP(A72,Planilha4!A:H,7,0)</f>
        <v>3.1176</v>
      </c>
      <c r="I72" s="12">
        <f t="shared" si="2"/>
        <v>6235.2</v>
      </c>
      <c r="J72" s="12">
        <f t="shared" si="3"/>
        <v>6235.2</v>
      </c>
    </row>
    <row r="73" spans="1:10">
      <c r="A73" s="10">
        <v>72</v>
      </c>
      <c r="B73" s="11"/>
      <c r="C73" s="10">
        <v>72</v>
      </c>
      <c r="D73" s="10" t="s">
        <v>130</v>
      </c>
      <c r="E73" s="10">
        <v>60000</v>
      </c>
      <c r="F73" s="10" t="s">
        <v>65</v>
      </c>
      <c r="G73" s="12">
        <v>0.54</v>
      </c>
      <c r="H73" s="13"/>
      <c r="I73" s="12">
        <f t="shared" si="2"/>
        <v>0</v>
      </c>
      <c r="J73" s="12">
        <f t="shared" si="3"/>
        <v>0</v>
      </c>
    </row>
    <row r="74" spans="1:10">
      <c r="A74" s="10">
        <v>73</v>
      </c>
      <c r="B74" s="11"/>
      <c r="C74" s="10">
        <v>73</v>
      </c>
      <c r="D74" s="10" t="s">
        <v>131</v>
      </c>
      <c r="E74" s="10">
        <v>20000</v>
      </c>
      <c r="F74" s="10" t="s">
        <v>65</v>
      </c>
      <c r="G74" s="12">
        <v>0.8033</v>
      </c>
      <c r="H74" s="13"/>
      <c r="I74" s="12">
        <f t="shared" si="2"/>
        <v>0</v>
      </c>
      <c r="J74" s="12">
        <f t="shared" si="3"/>
        <v>0</v>
      </c>
    </row>
    <row r="75" spans="1:10">
      <c r="A75" s="10">
        <v>74</v>
      </c>
      <c r="B75" s="11"/>
      <c r="C75" s="10">
        <v>74</v>
      </c>
      <c r="D75" s="10" t="s">
        <v>132</v>
      </c>
      <c r="E75" s="10">
        <v>5000</v>
      </c>
      <c r="F75" s="10" t="s">
        <v>58</v>
      </c>
      <c r="G75" s="12">
        <v>12.7166</v>
      </c>
      <c r="H75" s="13"/>
      <c r="I75" s="12">
        <f t="shared" si="2"/>
        <v>0</v>
      </c>
      <c r="J75" s="12">
        <f t="shared" si="3"/>
        <v>0</v>
      </c>
    </row>
    <row r="76" spans="1:10">
      <c r="A76" s="10">
        <v>75</v>
      </c>
      <c r="B76" s="11"/>
      <c r="C76" s="10">
        <v>75</v>
      </c>
      <c r="D76" s="10" t="s">
        <v>133</v>
      </c>
      <c r="E76" s="10">
        <v>60000</v>
      </c>
      <c r="F76" s="10" t="s">
        <v>65</v>
      </c>
      <c r="G76" s="12">
        <v>2.9666</v>
      </c>
      <c r="H76" s="13"/>
      <c r="I76" s="12">
        <f t="shared" si="2"/>
        <v>0</v>
      </c>
      <c r="J76" s="12">
        <f t="shared" si="3"/>
        <v>0</v>
      </c>
    </row>
    <row r="77" spans="1:10">
      <c r="A77" s="10">
        <v>76</v>
      </c>
      <c r="B77" s="11"/>
      <c r="C77" s="10">
        <v>76</v>
      </c>
      <c r="D77" s="10" t="s">
        <v>134</v>
      </c>
      <c r="E77" s="10">
        <v>20000</v>
      </c>
      <c r="F77" s="10" t="s">
        <v>65</v>
      </c>
      <c r="G77" s="12">
        <v>0.6166</v>
      </c>
      <c r="H77" s="13"/>
      <c r="I77" s="12">
        <f t="shared" si="2"/>
        <v>0</v>
      </c>
      <c r="J77" s="12">
        <f t="shared" si="3"/>
        <v>0</v>
      </c>
    </row>
    <row r="78" spans="1:10">
      <c r="A78" s="10">
        <v>77</v>
      </c>
      <c r="B78" s="11"/>
      <c r="C78" s="10">
        <v>77</v>
      </c>
      <c r="D78" s="10" t="s">
        <v>135</v>
      </c>
      <c r="E78" s="10">
        <v>50000</v>
      </c>
      <c r="F78" s="10" t="s">
        <v>65</v>
      </c>
      <c r="G78" s="12">
        <v>0.57</v>
      </c>
      <c r="H78" s="13"/>
      <c r="I78" s="12">
        <f t="shared" si="2"/>
        <v>0</v>
      </c>
      <c r="J78" s="12">
        <f t="shared" si="3"/>
        <v>0</v>
      </c>
    </row>
    <row r="79" spans="1:10">
      <c r="A79" s="10">
        <v>78</v>
      </c>
      <c r="B79" s="11"/>
      <c r="C79" s="10">
        <v>78</v>
      </c>
      <c r="D79" s="10" t="s">
        <v>136</v>
      </c>
      <c r="E79" s="10">
        <v>50000</v>
      </c>
      <c r="F79" s="10" t="s">
        <v>65</v>
      </c>
      <c r="G79" s="12">
        <v>0.62</v>
      </c>
      <c r="H79" s="13"/>
      <c r="I79" s="12">
        <f t="shared" si="2"/>
        <v>0</v>
      </c>
      <c r="J79" s="12">
        <f t="shared" si="3"/>
        <v>0</v>
      </c>
    </row>
    <row r="80" spans="1:10">
      <c r="A80" s="10">
        <v>79</v>
      </c>
      <c r="B80" s="11"/>
      <c r="C80" s="10">
        <v>79</v>
      </c>
      <c r="D80" s="10" t="s">
        <v>137</v>
      </c>
      <c r="E80" s="10">
        <v>50000</v>
      </c>
      <c r="F80" s="10" t="s">
        <v>65</v>
      </c>
      <c r="G80" s="12">
        <v>0.3666</v>
      </c>
      <c r="H80" s="13"/>
      <c r="I80" s="12">
        <f t="shared" si="2"/>
        <v>0</v>
      </c>
      <c r="J80" s="12">
        <f t="shared" si="3"/>
        <v>0</v>
      </c>
    </row>
    <row r="81" spans="1:10">
      <c r="A81" s="10">
        <v>80</v>
      </c>
      <c r="B81" s="11"/>
      <c r="C81" s="10">
        <v>80</v>
      </c>
      <c r="D81" s="10" t="s">
        <v>138</v>
      </c>
      <c r="E81" s="10">
        <v>60000</v>
      </c>
      <c r="F81" s="10" t="s">
        <v>65</v>
      </c>
      <c r="G81" s="12">
        <v>0.84</v>
      </c>
      <c r="H81" s="13"/>
      <c r="I81" s="12">
        <f t="shared" si="2"/>
        <v>0</v>
      </c>
      <c r="J81" s="12">
        <f t="shared" si="3"/>
        <v>0</v>
      </c>
    </row>
    <row r="82" spans="1:10">
      <c r="A82" s="10">
        <v>81</v>
      </c>
      <c r="B82" s="11" t="str">
        <f>VLOOKUP(A82,Planilha4!A:H,6,0)</f>
        <v>PRATI DONADUZZI-PR (PR)</v>
      </c>
      <c r="C82" s="10">
        <v>81</v>
      </c>
      <c r="D82" s="10" t="s">
        <v>139</v>
      </c>
      <c r="E82" s="10">
        <v>1500</v>
      </c>
      <c r="F82" s="10" t="s">
        <v>58</v>
      </c>
      <c r="G82" s="12">
        <v>11.24</v>
      </c>
      <c r="H82" s="13">
        <f>VLOOKUP(A82,Planilha4!A:H,7,0)</f>
        <v>4.1448</v>
      </c>
      <c r="I82" s="12">
        <f t="shared" si="2"/>
        <v>6217.2</v>
      </c>
      <c r="J82" s="12">
        <f t="shared" si="3"/>
        <v>6217.2</v>
      </c>
    </row>
    <row r="83" spans="1:10">
      <c r="A83" s="10">
        <v>82</v>
      </c>
      <c r="B83" s="11"/>
      <c r="C83" s="10">
        <v>82</v>
      </c>
      <c r="D83" s="10" t="s">
        <v>140</v>
      </c>
      <c r="E83" s="10">
        <v>3000</v>
      </c>
      <c r="F83" s="10" t="s">
        <v>58</v>
      </c>
      <c r="G83" s="12">
        <v>10.0266</v>
      </c>
      <c r="H83" s="13"/>
      <c r="I83" s="12">
        <f t="shared" si="2"/>
        <v>0</v>
      </c>
      <c r="J83" s="12">
        <f t="shared" si="3"/>
        <v>0</v>
      </c>
    </row>
    <row r="84" spans="1:10">
      <c r="A84" s="10">
        <v>83</v>
      </c>
      <c r="B84" s="11"/>
      <c r="C84" s="10">
        <v>83</v>
      </c>
      <c r="D84" s="10" t="s">
        <v>141</v>
      </c>
      <c r="E84" s="10">
        <v>300</v>
      </c>
      <c r="F84" s="10" t="s">
        <v>58</v>
      </c>
      <c r="G84" s="12">
        <v>15.0333</v>
      </c>
      <c r="H84" s="13"/>
      <c r="I84" s="12">
        <f t="shared" si="2"/>
        <v>0</v>
      </c>
      <c r="J84" s="12">
        <f t="shared" si="3"/>
        <v>0</v>
      </c>
    </row>
    <row r="85" spans="1:10">
      <c r="A85" s="10">
        <v>84</v>
      </c>
      <c r="B85" s="11" t="str">
        <f>VLOOKUP(A85,Planilha4!A:H,6,0)</f>
        <v>HIPOLABOR-MG (MG)</v>
      </c>
      <c r="C85" s="10">
        <v>84</v>
      </c>
      <c r="D85" s="10" t="s">
        <v>142</v>
      </c>
      <c r="E85" s="10">
        <v>50000</v>
      </c>
      <c r="F85" s="10" t="s">
        <v>65</v>
      </c>
      <c r="G85" s="12">
        <v>0.7466</v>
      </c>
      <c r="H85" s="13">
        <f>VLOOKUP(A85,Planilha4!A:H,7,0)</f>
        <v>0.56</v>
      </c>
      <c r="I85" s="12">
        <f t="shared" si="2"/>
        <v>28000</v>
      </c>
      <c r="J85" s="12">
        <f t="shared" si="3"/>
        <v>28000</v>
      </c>
    </row>
    <row r="86" spans="1:10">
      <c r="A86" s="10">
        <v>85</v>
      </c>
      <c r="B86" s="11"/>
      <c r="C86" s="10">
        <v>85</v>
      </c>
      <c r="D86" s="10" t="s">
        <v>143</v>
      </c>
      <c r="E86" s="10">
        <v>30000</v>
      </c>
      <c r="F86" s="10" t="s">
        <v>65</v>
      </c>
      <c r="G86" s="12">
        <v>0.276</v>
      </c>
      <c r="H86" s="13"/>
      <c r="I86" s="12">
        <f t="shared" si="2"/>
        <v>0</v>
      </c>
      <c r="J86" s="12">
        <f t="shared" si="3"/>
        <v>0</v>
      </c>
    </row>
    <row r="87" spans="1:10">
      <c r="A87" s="10">
        <v>86</v>
      </c>
      <c r="B87" s="11"/>
      <c r="C87" s="10">
        <v>86</v>
      </c>
      <c r="D87" s="10" t="s">
        <v>144</v>
      </c>
      <c r="E87" s="10">
        <v>50000</v>
      </c>
      <c r="F87" s="10" t="s">
        <v>65</v>
      </c>
      <c r="G87" s="12">
        <v>1.14</v>
      </c>
      <c r="H87" s="13"/>
      <c r="I87" s="12">
        <f t="shared" si="2"/>
        <v>0</v>
      </c>
      <c r="J87" s="12">
        <f t="shared" si="3"/>
        <v>0</v>
      </c>
    </row>
    <row r="88" spans="1:10">
      <c r="A88" s="10">
        <v>87</v>
      </c>
      <c r="B88" s="11"/>
      <c r="C88" s="10">
        <v>87</v>
      </c>
      <c r="D88" s="10" t="s">
        <v>145</v>
      </c>
      <c r="E88" s="10">
        <v>60000</v>
      </c>
      <c r="F88" s="10" t="s">
        <v>65</v>
      </c>
      <c r="G88" s="12">
        <v>0.4133</v>
      </c>
      <c r="H88" s="13"/>
      <c r="I88" s="12">
        <f t="shared" si="2"/>
        <v>0</v>
      </c>
      <c r="J88" s="12">
        <f t="shared" si="3"/>
        <v>0</v>
      </c>
    </row>
    <row r="89" spans="1:10">
      <c r="A89" s="10">
        <v>88</v>
      </c>
      <c r="B89" s="11"/>
      <c r="C89" s="10">
        <v>88</v>
      </c>
      <c r="D89" s="10" t="s">
        <v>146</v>
      </c>
      <c r="E89" s="10">
        <v>20000</v>
      </c>
      <c r="F89" s="10" t="s">
        <v>147</v>
      </c>
      <c r="G89" s="12">
        <v>4.3066</v>
      </c>
      <c r="H89" s="13"/>
      <c r="I89" s="12">
        <f t="shared" si="2"/>
        <v>0</v>
      </c>
      <c r="J89" s="12">
        <f t="shared" si="3"/>
        <v>0</v>
      </c>
    </row>
    <row r="90" spans="1:10">
      <c r="A90" s="10">
        <v>89</v>
      </c>
      <c r="B90" s="11" t="str">
        <f>VLOOKUP(A90,Planilha4!A:H,6,0)</f>
        <v>PRATI DONADUZZI-PR (PR)</v>
      </c>
      <c r="C90" s="10">
        <v>89</v>
      </c>
      <c r="D90" s="10" t="s">
        <v>148</v>
      </c>
      <c r="E90" s="10">
        <v>500</v>
      </c>
      <c r="F90" s="10" t="s">
        <v>58</v>
      </c>
      <c r="G90" s="12">
        <v>7.02</v>
      </c>
      <c r="H90" s="13">
        <f>VLOOKUP(A90,Planilha4!A:H,7,0)</f>
        <v>7.2084</v>
      </c>
      <c r="I90" s="12">
        <f t="shared" si="2"/>
        <v>3604.2</v>
      </c>
      <c r="J90" s="12">
        <f t="shared" si="3"/>
        <v>3604.2</v>
      </c>
    </row>
    <row r="91" spans="1:10">
      <c r="A91" s="10">
        <v>90</v>
      </c>
      <c r="B91" s="11"/>
      <c r="C91" s="10">
        <v>90</v>
      </c>
      <c r="D91" s="10" t="s">
        <v>149</v>
      </c>
      <c r="E91" s="10">
        <v>20000</v>
      </c>
      <c r="F91" s="10" t="s">
        <v>65</v>
      </c>
      <c r="G91" s="12">
        <v>0.5366</v>
      </c>
      <c r="H91" s="13"/>
      <c r="I91" s="12">
        <f t="shared" si="2"/>
        <v>0</v>
      </c>
      <c r="J91" s="12">
        <f t="shared" si="3"/>
        <v>0</v>
      </c>
    </row>
    <row r="92" spans="1:10">
      <c r="A92" s="10">
        <v>91</v>
      </c>
      <c r="B92" s="11"/>
      <c r="C92" s="10">
        <v>91</v>
      </c>
      <c r="D92" s="10" t="s">
        <v>150</v>
      </c>
      <c r="E92" s="10">
        <v>10000</v>
      </c>
      <c r="F92" s="10" t="s">
        <v>65</v>
      </c>
      <c r="G92" s="12">
        <v>1.2433</v>
      </c>
      <c r="H92" s="13"/>
      <c r="I92" s="12">
        <f t="shared" si="2"/>
        <v>0</v>
      </c>
      <c r="J92" s="12">
        <f t="shared" si="3"/>
        <v>0</v>
      </c>
    </row>
    <row r="93" spans="1:10">
      <c r="A93" s="10">
        <v>92</v>
      </c>
      <c r="B93" s="11"/>
      <c r="C93" s="10">
        <v>92</v>
      </c>
      <c r="D93" s="10" t="s">
        <v>151</v>
      </c>
      <c r="E93" s="10">
        <v>5000</v>
      </c>
      <c r="F93" s="10" t="s">
        <v>58</v>
      </c>
      <c r="G93" s="12">
        <v>5.86</v>
      </c>
      <c r="H93" s="13"/>
      <c r="I93" s="12">
        <f t="shared" si="2"/>
        <v>0</v>
      </c>
      <c r="J93" s="12">
        <f t="shared" si="3"/>
        <v>0</v>
      </c>
    </row>
    <row r="94" spans="1:10">
      <c r="A94" s="10">
        <v>93</v>
      </c>
      <c r="B94" s="11"/>
      <c r="C94" s="10">
        <v>93</v>
      </c>
      <c r="D94" s="10" t="s">
        <v>152</v>
      </c>
      <c r="E94" s="10">
        <v>240000</v>
      </c>
      <c r="F94" s="10" t="s">
        <v>65</v>
      </c>
      <c r="G94" s="12">
        <v>0.4666</v>
      </c>
      <c r="H94" s="13"/>
      <c r="I94" s="12">
        <f t="shared" si="2"/>
        <v>0</v>
      </c>
      <c r="J94" s="12">
        <f t="shared" si="3"/>
        <v>0</v>
      </c>
    </row>
    <row r="95" spans="1:10">
      <c r="A95" s="10">
        <v>94</v>
      </c>
      <c r="B95" s="11"/>
      <c r="C95" s="10">
        <v>94</v>
      </c>
      <c r="D95" s="10" t="s">
        <v>153</v>
      </c>
      <c r="E95" s="10">
        <v>60000</v>
      </c>
      <c r="F95" s="10" t="s">
        <v>65</v>
      </c>
      <c r="G95" s="12">
        <v>2.2193</v>
      </c>
      <c r="H95" s="13"/>
      <c r="I95" s="12">
        <f t="shared" si="2"/>
        <v>0</v>
      </c>
      <c r="J95" s="12">
        <f t="shared" si="3"/>
        <v>0</v>
      </c>
    </row>
    <row r="96" spans="1:10">
      <c r="A96" s="10">
        <v>95</v>
      </c>
      <c r="B96" s="11"/>
      <c r="C96" s="10">
        <v>95</v>
      </c>
      <c r="D96" s="10" t="s">
        <v>154</v>
      </c>
      <c r="E96" s="10">
        <v>1000</v>
      </c>
      <c r="F96" s="10" t="s">
        <v>58</v>
      </c>
      <c r="G96" s="12">
        <v>2.7336</v>
      </c>
      <c r="H96" s="13"/>
      <c r="I96" s="12">
        <f t="shared" si="2"/>
        <v>0</v>
      </c>
      <c r="J96" s="12">
        <f t="shared" si="3"/>
        <v>0</v>
      </c>
    </row>
    <row r="97" spans="1:10">
      <c r="A97" s="10">
        <v>96</v>
      </c>
      <c r="B97" s="11"/>
      <c r="C97" s="10">
        <v>96</v>
      </c>
      <c r="D97" s="10" t="s">
        <v>155</v>
      </c>
      <c r="E97" s="10">
        <v>1000</v>
      </c>
      <c r="F97" s="10" t="s">
        <v>58</v>
      </c>
      <c r="G97" s="12">
        <v>3.249</v>
      </c>
      <c r="H97" s="13"/>
      <c r="I97" s="12">
        <f t="shared" si="2"/>
        <v>0</v>
      </c>
      <c r="J97" s="12">
        <f t="shared" si="3"/>
        <v>0</v>
      </c>
    </row>
    <row r="98" spans="1:10">
      <c r="A98" s="10">
        <v>97</v>
      </c>
      <c r="B98" s="11"/>
      <c r="C98" s="10">
        <v>97</v>
      </c>
      <c r="D98" s="10" t="s">
        <v>156</v>
      </c>
      <c r="E98" s="10">
        <v>200000</v>
      </c>
      <c r="F98" s="10" t="s">
        <v>65</v>
      </c>
      <c r="G98" s="12">
        <v>1.975</v>
      </c>
      <c r="H98" s="13"/>
      <c r="I98" s="12">
        <f t="shared" si="2"/>
        <v>0</v>
      </c>
      <c r="J98" s="12">
        <f t="shared" si="3"/>
        <v>0</v>
      </c>
    </row>
    <row r="99" spans="1:10">
      <c r="A99" s="10">
        <v>98</v>
      </c>
      <c r="B99" s="11"/>
      <c r="C99" s="10">
        <v>98</v>
      </c>
      <c r="D99" s="10" t="s">
        <v>157</v>
      </c>
      <c r="E99" s="10">
        <v>3000</v>
      </c>
      <c r="F99" s="10" t="s">
        <v>58</v>
      </c>
      <c r="G99" s="12">
        <v>3.7266</v>
      </c>
      <c r="H99" s="13"/>
      <c r="I99" s="12">
        <f t="shared" si="2"/>
        <v>0</v>
      </c>
      <c r="J99" s="12">
        <f t="shared" si="3"/>
        <v>0</v>
      </c>
    </row>
    <row r="100" spans="1:10">
      <c r="A100" s="10">
        <v>99</v>
      </c>
      <c r="B100" s="11" t="str">
        <f>VLOOKUP(A100,Planilha4!A:H,6,0)</f>
        <v>HIPOLABOR-MG (MG)</v>
      </c>
      <c r="C100" s="10">
        <v>99</v>
      </c>
      <c r="D100" s="10" t="s">
        <v>158</v>
      </c>
      <c r="E100" s="10">
        <v>60000</v>
      </c>
      <c r="F100" s="10" t="s">
        <v>65</v>
      </c>
      <c r="G100" s="12">
        <v>1.09</v>
      </c>
      <c r="H100" s="13">
        <f>VLOOKUP(A100,Planilha4!A:H,7,0)</f>
        <v>0.169</v>
      </c>
      <c r="I100" s="12">
        <f t="shared" si="2"/>
        <v>10140</v>
      </c>
      <c r="J100" s="12">
        <f t="shared" si="3"/>
        <v>10140</v>
      </c>
    </row>
    <row r="101" spans="1:10">
      <c r="A101" s="10">
        <v>100</v>
      </c>
      <c r="B101" s="11" t="str">
        <f>VLOOKUP(A101,Planilha4!A:H,6,0)</f>
        <v>HIPOLABOR-MG (MG)</v>
      </c>
      <c r="C101" s="10">
        <v>100</v>
      </c>
      <c r="D101" s="10" t="s">
        <v>159</v>
      </c>
      <c r="E101" s="10">
        <v>60000</v>
      </c>
      <c r="F101" s="10" t="s">
        <v>65</v>
      </c>
      <c r="G101" s="12">
        <v>0.58</v>
      </c>
      <c r="H101" s="13">
        <f>VLOOKUP(A101,Planilha4!A:H,7,0)</f>
        <v>0.06</v>
      </c>
      <c r="I101" s="12">
        <f t="shared" si="2"/>
        <v>3600</v>
      </c>
      <c r="J101" s="12">
        <f t="shared" si="3"/>
        <v>3600</v>
      </c>
    </row>
    <row r="102" spans="1:10">
      <c r="A102" s="10">
        <v>101</v>
      </c>
      <c r="B102" s="11"/>
      <c r="C102" s="10">
        <v>101</v>
      </c>
      <c r="D102" s="10" t="s">
        <v>160</v>
      </c>
      <c r="E102" s="10">
        <v>120000</v>
      </c>
      <c r="F102" s="10" t="s">
        <v>65</v>
      </c>
      <c r="G102" s="12">
        <v>0.5849</v>
      </c>
      <c r="H102" s="13"/>
      <c r="I102" s="12">
        <f t="shared" si="2"/>
        <v>0</v>
      </c>
      <c r="J102" s="12">
        <f t="shared" si="3"/>
        <v>0</v>
      </c>
    </row>
    <row r="103" spans="1:10">
      <c r="A103" s="10">
        <v>102</v>
      </c>
      <c r="B103" s="11"/>
      <c r="C103" s="10">
        <v>102</v>
      </c>
      <c r="D103" s="10" t="s">
        <v>161</v>
      </c>
      <c r="E103" s="10">
        <v>200000</v>
      </c>
      <c r="F103" s="10" t="s">
        <v>65</v>
      </c>
      <c r="G103" s="12">
        <v>0.6733</v>
      </c>
      <c r="H103" s="13"/>
      <c r="I103" s="12">
        <f t="shared" si="2"/>
        <v>0</v>
      </c>
      <c r="J103" s="12">
        <f t="shared" si="3"/>
        <v>0</v>
      </c>
    </row>
    <row r="104" spans="1:10">
      <c r="A104" s="10">
        <v>103</v>
      </c>
      <c r="B104" s="11" t="str">
        <f>VLOOKUP(A104,Planilha4!A:H,6,0)</f>
        <v>CIFARMA-GO (GO)</v>
      </c>
      <c r="C104" s="10">
        <v>103</v>
      </c>
      <c r="D104" s="10" t="s">
        <v>162</v>
      </c>
      <c r="E104" s="10">
        <v>10000</v>
      </c>
      <c r="F104" s="10" t="s">
        <v>65</v>
      </c>
      <c r="G104" s="12">
        <v>1.35</v>
      </c>
      <c r="H104" s="13">
        <f>VLOOKUP(A104,Planilha4!A:H,7,0)</f>
        <v>0.88</v>
      </c>
      <c r="I104" s="12">
        <f t="shared" si="2"/>
        <v>8800</v>
      </c>
      <c r="J104" s="12">
        <f t="shared" si="3"/>
        <v>8800</v>
      </c>
    </row>
    <row r="105" spans="1:10">
      <c r="A105" s="10">
        <v>104</v>
      </c>
      <c r="B105" s="11" t="str">
        <f>VLOOKUP(A105,Planilha4!A:H,6,0)</f>
        <v>HIPOLABOR-MG (MG)</v>
      </c>
      <c r="C105" s="10">
        <v>104</v>
      </c>
      <c r="D105" s="10" t="s">
        <v>163</v>
      </c>
      <c r="E105" s="10">
        <v>6000</v>
      </c>
      <c r="F105" s="10" t="s">
        <v>58</v>
      </c>
      <c r="G105" s="12">
        <v>5.4624</v>
      </c>
      <c r="H105" s="13">
        <f>VLOOKUP(A105,Planilha4!A:H,7,0)</f>
        <v>1.8021</v>
      </c>
      <c r="I105" s="12">
        <f t="shared" si="2"/>
        <v>10812.6</v>
      </c>
      <c r="J105" s="12">
        <f t="shared" si="3"/>
        <v>10812.6</v>
      </c>
    </row>
    <row r="106" spans="1:10">
      <c r="A106" s="10">
        <v>105</v>
      </c>
      <c r="B106" s="11"/>
      <c r="C106" s="10">
        <v>105</v>
      </c>
      <c r="D106" s="10" t="s">
        <v>164</v>
      </c>
      <c r="E106" s="10">
        <v>50000</v>
      </c>
      <c r="F106" s="10" t="s">
        <v>65</v>
      </c>
      <c r="G106" s="12">
        <v>0.8333</v>
      </c>
      <c r="H106" s="13"/>
      <c r="I106" s="12">
        <f t="shared" si="2"/>
        <v>0</v>
      </c>
      <c r="J106" s="12">
        <f t="shared" si="3"/>
        <v>0</v>
      </c>
    </row>
    <row r="107" spans="1:10">
      <c r="A107" s="10">
        <v>106</v>
      </c>
      <c r="B107" s="11"/>
      <c r="C107" s="10">
        <v>106</v>
      </c>
      <c r="D107" s="10" t="s">
        <v>165</v>
      </c>
      <c r="E107" s="10">
        <v>80000</v>
      </c>
      <c r="F107" s="10" t="s">
        <v>65</v>
      </c>
      <c r="G107" s="12">
        <v>0.4233</v>
      </c>
      <c r="H107" s="13"/>
      <c r="I107" s="12">
        <f t="shared" si="2"/>
        <v>0</v>
      </c>
      <c r="J107" s="12">
        <f t="shared" si="3"/>
        <v>0</v>
      </c>
    </row>
    <row r="108" spans="1:10">
      <c r="A108" s="10">
        <v>107</v>
      </c>
      <c r="B108" s="11"/>
      <c r="C108" s="10">
        <v>107</v>
      </c>
      <c r="D108" s="10" t="s">
        <v>166</v>
      </c>
      <c r="E108" s="10">
        <v>300</v>
      </c>
      <c r="F108" s="10" t="s">
        <v>58</v>
      </c>
      <c r="G108" s="12">
        <v>22.2933</v>
      </c>
      <c r="H108" s="13"/>
      <c r="I108" s="12">
        <f t="shared" si="2"/>
        <v>0</v>
      </c>
      <c r="J108" s="12">
        <f t="shared" si="3"/>
        <v>0</v>
      </c>
    </row>
    <row r="109" spans="1:10">
      <c r="A109" s="10">
        <v>108</v>
      </c>
      <c r="B109" s="11"/>
      <c r="C109" s="10">
        <v>108</v>
      </c>
      <c r="D109" s="10" t="s">
        <v>167</v>
      </c>
      <c r="E109" s="10">
        <v>100</v>
      </c>
      <c r="F109" s="10" t="s">
        <v>58</v>
      </c>
      <c r="G109" s="12">
        <v>7.3033</v>
      </c>
      <c r="H109" s="13"/>
      <c r="I109" s="12">
        <f t="shared" si="2"/>
        <v>0</v>
      </c>
      <c r="J109" s="12">
        <f t="shared" si="3"/>
        <v>0</v>
      </c>
    </row>
    <row r="110" spans="1:10">
      <c r="A110" s="10">
        <v>109</v>
      </c>
      <c r="B110" s="11"/>
      <c r="C110" s="10">
        <v>109</v>
      </c>
      <c r="D110" s="10" t="s">
        <v>168</v>
      </c>
      <c r="E110" s="10">
        <v>20000</v>
      </c>
      <c r="F110" s="10" t="s">
        <v>65</v>
      </c>
      <c r="G110" s="12">
        <v>0.7666</v>
      </c>
      <c r="H110" s="13"/>
      <c r="I110" s="12">
        <f t="shared" si="2"/>
        <v>0</v>
      </c>
      <c r="J110" s="12">
        <f t="shared" si="3"/>
        <v>0</v>
      </c>
    </row>
  </sheetData>
  <autoFilter xmlns:etc="http://www.wps.cn/officeDocument/2017/etCustomData" ref="B1:B110" etc:filterBottomFollowUsedRange="0">
    <extLst/>
  </autoFilter>
  <dataValidations count="2">
    <dataValidation type="textLength" operator="equal" showErrorMessage="1" error="Não é possivel editar essa celula" sqref="A1 B1 C1 D1 E1 F1 G1 I1 J1 K1 L1 M1 A2 C2 D2 E2 F2 G2 I2 J2 A3 C3 D3 E3 F3 G3 I3 J3 A4 C4 D4 E4 F4 G4 I4 J4 A5 C5 D5 E5 F5 G5 I5 J5 A6 C6 D6 E6 F6 G6 I6 J6 A7 C7 D7 E7 F7 G7 I7 J7 A8 C8 D8 E8 F8 G8 I8 J8 A9 C9 D9 E9 F9 G9 I9 J9 A10 C10 D10 E10 F10 G10 I10 J10 A11 C11 D11 E11 F11 G11 I11 J11 A12 C12 D12 E12 F12 G12 I12 J12 A13 C13 D13 E13 F13 G13 I13 J13 A14 C14 D14 E14 F14 G14 I14 J14 A15 C15 D15 E15 F15 G15 I15 J15 A16 C16 D16 E16 F16 G16 I16 J16 A17 C17 D17 E17 F17 G17 I17 J17 A18 C18 D18 E18 F18 G18 I18 J18 A19 C19 D19 E19 F19 G19 I19 J19 A20 C20 D20 E20 F20 G20 I20 J20 A21 C21 D21 E21 F21 G21 I21 J21 A22 C22 D22 E22 F22 G22 I22 J22 A23 C23 D23 E23 F23 G23 I23 J23 A24 C24 D24 E24 F24 G24 I24 J24 A25 C25 D25 E25 F25 G25 I25 J25 A26 C26 D26 E26 F26 G26 I26 J26 A27 C27 D27 E27 F27 G27 I27 J27 A28 C28 D28 E28 F28 G28 I28 J28 A29 C29 D29 E29 F29 G29 I29 J29 A30 C30 D30 E30 F30 G30 I30 J30 A31 C31 D31 E31 F31 G31 I31 J31 A32 C32 D32 E32 F32 G32 I32 J32 A33 C33 D33 E33 F33 G33 I33 J33 A34 C34 D34 E34 F34 G34 I34 J34 A35 C35 D35 E35 F35 G35 I35 J35 A36 C36 D36 E36 F36 G36 I36 J36 A37 C37 D37 E37 F37 G37 I37 J37 A38 C38 D38 E38 F38 G38 I38 J38 A39 C39 D39 E39 F39 G39 I39 J39 A40 C40 D40 E40 F40 G40 I40 J40 A41 C41 D41 E41 F41 G41 I41 J41 A42 C42 D42 E42 F42 G42 I42 J42 A43 C43 D43 E43 F43 G43 I43 J43 A44 C44 D44 E44 F44 G44 I44 J44 A45 C45 D45 E45 F45 G45 I45 J45 A46 C46 D46 E46 F46 G46 I46 J46 A47 C47 D47 E47 F47 G47 I47 J47 A48 C48 D48 E48 F48 G48 I48 J48 A49 C49 D49 E49 F49 G49 I49 J49 A50 C50 D50 E50 F50 G50 I50 J50 A51 C51 D51 E51 F51 G51 I51 J51 A52 C52 D52 E52 F52 G52 I52 J52 A53 C53 D53 E53 F53 G53 I53 J53 A54 C54 D54 E54 F54 G54 I54 J54 A55 C55 D55 E55 F55 G55 I55 J55 A56 C56 D56 E56 F56 G56 I56 J56 A57 C57 D57 E57 F57 G57 I57 J57 A58 C58 D58 E58 F58 G58 I58 J58 A59 C59 D59 E59 F59 G59 I59 J59 A60 C60 D60 E60 F60 G60 I60 J60 A61 C61 D61 E61 F61 G61 I61 J61 A62 C62 D62 E62 F62 G62 I62 J62 A63 C63 D63 E63 F63 G63 I63 J63 A64 C64 D64 E64 F64 G64 I64 J64 A65 C65 D65 E65 F65 G65 I65 J65 A66 C66 D66 E66 F66 G66 I66 J66 A67 C67 D67 E67 F67 G67 I67 J67 A68 C68 D68 E68 F68 G68 I68 J68 A69 C69 D69 E69 F69 G69 I69 J69 A70 C70 D70 E70 F70 G70 I70 J70 A71 C71 D71 E71 F71 G71 I71 J71 A72 C72 D72 E72 F72 G72 I72 J72 A73 C73 D73 E73 F73 G73 I73 J73 A74 C74 D74 E74 F74 G74 I74 J74 A75 C75 D75 E75 F75 G75 I75 J75 A76 C76 D76 E76 F76 G76 I76 J76 A77 C77 D77 E77 F77 G77 I77 J77 A78 C78 D78 E78 F78 G78 I78 J78 A79 C79 D79 E79 F79 G79 I79 J79 A80 C80 D80 E80 F80 G80 I80 J80 A81 C81 D81 E81 F81 G81 I81 J81 A82 C82 D82 E82 F82 G82 I82 J82 A83 C83 D83 E83 F83 G83 I83 J83 A84 C84 D84 E84 F84 G84 I84 J84 A85 C85 D85 E85 F85 G85 I85 J85 A86 C86 D86 E86 F86 G86 I86 J86 A87 C87 D87 E87 F87 G87 I87 J87 A88 C88 D88 E88 F88 G88 I88 J88 A89 C89 D89 E89 F89 G89 I89 J89 A90 C90 D90 E90 F90 G90 I90 J90 A91 C91 D91 E91 F91 G91 I91 J91 A92 C92 D92 E92 F92 G92 I92 J92 A93 C93 D93 E93 F93 G93 I93 J93 A94 C94 D94 E94 F94 G94 I94 J94 A95 C95 D95 E95 F95 G95 I95 J95 A96 C96 D96 E96 F96 G96 I96 J96 A97 C97 D97 E97 F97 G97 I97 J97 A98 C98 D98 E98 F98 G98 I98 J98 A99 C99 D99 E99 F99 G99 I99 J99 A100 C100 D100 E100 F100 G100 I100 J100 A101 C101 D101 E101 F101 G101 I101 J101 A102 C102 D102 E102 F102 G102 I102 J102 A103 C103 D103 E103 F103 G103 I103 J103 A104 C104 D104 E104 F104 G104 I104 J104 A105 C105 D105 E105 F105 G105 I105 J105 A106 C106 D106 E106 F106 G106 I106 J106 A107 C107 D107 E107 F107 G107 I107 J107 A108 C108 D108 E108 F108 G108 I108 J108 A109 C109 D109 E109 F109 G109 I109 J109 A110 C110 D110 E110 F110 G110 I110 J110">
      <formula1>""</formula1>
    </dataValidation>
    <dataValidation type="custom" showErrorMessage="1" error="Somente valores númericos positivos" sqref="H2 H3 H4 H5:H110">
      <formula1>AND(ISNUMBER(H2),H2&gt;=0)</formula1>
    </dataValidation>
  </dataValidations>
  <pageMargins left="0.7" right="0.7" top="0.75" bottom="0.75" header="0.3" footer="0.3"/>
  <headerFooter/>
  <ignoredErrors>
    <ignoredError sqref="B1 B111:B1048576" listDataValidation="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A1" sqref="A1"/>
    </sheetView>
  </sheetViews>
  <sheetFormatPr defaultColWidth="11" defaultRowHeight="15.6" outlineLevelRow="3" outlineLevelCol="1"/>
  <cols>
    <col min="1" max="1" width="45" customWidth="1"/>
    <col min="2" max="2" width="20" customWidth="1"/>
  </cols>
  <sheetData>
    <row r="1" ht="35" customHeight="1" spans="1:2">
      <c r="A1" s="5" t="s">
        <v>169</v>
      </c>
      <c r="B1" s="5" t="s">
        <v>170</v>
      </c>
    </row>
    <row r="2" spans="1:2">
      <c r="A2" s="6" t="s">
        <v>171</v>
      </c>
      <c r="B2" s="6" t="s">
        <v>172</v>
      </c>
    </row>
    <row r="3" spans="1:2">
      <c r="A3" s="6" t="s">
        <v>173</v>
      </c>
      <c r="B3" s="6" t="s">
        <v>174</v>
      </c>
    </row>
    <row r="4" spans="1:1">
      <c r="A4" s="6" t="s">
        <v>175</v>
      </c>
    </row>
  </sheetData>
  <sheetProtection sheet="1" selectLockedCells="1" objects="1" scenarios="1"/>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workbookViewId="0">
      <selection activeCell="F10" sqref="F10"/>
    </sheetView>
  </sheetViews>
  <sheetFormatPr defaultColWidth="8.8" defaultRowHeight="15.6" outlineLevelCol="7"/>
  <cols>
    <col min="1" max="6" width="8.1" style="1"/>
    <col min="7" max="7" width="8.6" style="2"/>
    <col min="8" max="8" width="8.7" style="1"/>
  </cols>
  <sheetData>
    <row r="1" spans="1:8">
      <c r="A1" s="3">
        <v>4</v>
      </c>
      <c r="B1" s="3">
        <v>0</v>
      </c>
      <c r="C1" s="3">
        <v>600</v>
      </c>
      <c r="D1" s="1" t="s">
        <v>176</v>
      </c>
      <c r="E1" s="1" t="s">
        <v>177</v>
      </c>
      <c r="F1" s="1" t="s">
        <v>178</v>
      </c>
      <c r="G1" s="2">
        <v>3.8205</v>
      </c>
      <c r="H1" s="4">
        <v>2292.3</v>
      </c>
    </row>
    <row r="2" spans="1:8">
      <c r="A2" s="3">
        <v>5</v>
      </c>
      <c r="B2" s="3">
        <v>0</v>
      </c>
      <c r="C2" s="3">
        <v>12000</v>
      </c>
      <c r="D2" s="1" t="s">
        <v>179</v>
      </c>
      <c r="E2" s="1" t="s">
        <v>180</v>
      </c>
      <c r="F2" s="1" t="s">
        <v>178</v>
      </c>
      <c r="G2" s="2">
        <v>0.3383</v>
      </c>
      <c r="H2" s="4">
        <v>4059.6</v>
      </c>
    </row>
    <row r="3" spans="1:8">
      <c r="A3" s="3">
        <v>9</v>
      </c>
      <c r="B3" s="3">
        <v>0</v>
      </c>
      <c r="C3" s="3">
        <v>5000</v>
      </c>
      <c r="D3" s="1" t="s">
        <v>181</v>
      </c>
      <c r="E3" s="1" t="s">
        <v>182</v>
      </c>
      <c r="F3" s="1" t="s">
        <v>183</v>
      </c>
      <c r="G3" s="2">
        <v>9.0105</v>
      </c>
      <c r="H3" s="4">
        <v>45052.5</v>
      </c>
    </row>
    <row r="4" spans="1:8">
      <c r="A4" s="3">
        <v>10</v>
      </c>
      <c r="B4" s="3">
        <v>0</v>
      </c>
      <c r="C4" s="3">
        <v>120000</v>
      </c>
      <c r="D4" s="1" t="s">
        <v>184</v>
      </c>
      <c r="E4" s="1" t="s">
        <v>185</v>
      </c>
      <c r="F4" s="1" t="s">
        <v>186</v>
      </c>
      <c r="G4" s="2">
        <v>0.577</v>
      </c>
      <c r="H4" s="4">
        <v>69240</v>
      </c>
    </row>
    <row r="5" spans="1:8">
      <c r="A5" s="3">
        <v>12</v>
      </c>
      <c r="B5" s="3">
        <v>0</v>
      </c>
      <c r="C5" s="3">
        <v>1000</v>
      </c>
      <c r="D5" s="1" t="s">
        <v>181</v>
      </c>
      <c r="E5" s="1" t="s">
        <v>187</v>
      </c>
      <c r="F5" s="1" t="s">
        <v>188</v>
      </c>
      <c r="G5" s="2">
        <v>1.6219</v>
      </c>
      <c r="H5" s="4">
        <v>1621.9</v>
      </c>
    </row>
    <row r="6" spans="1:8">
      <c r="A6" s="3">
        <v>19</v>
      </c>
      <c r="B6" s="3">
        <v>0</v>
      </c>
      <c r="C6" s="3">
        <v>40000</v>
      </c>
      <c r="D6" s="1" t="s">
        <v>179</v>
      </c>
      <c r="E6" s="1" t="s">
        <v>189</v>
      </c>
      <c r="F6" s="1" t="s">
        <v>190</v>
      </c>
      <c r="G6" s="2">
        <v>1.1714</v>
      </c>
      <c r="H6" s="4">
        <v>46856</v>
      </c>
    </row>
    <row r="7" spans="1:8">
      <c r="A7" s="3">
        <v>23</v>
      </c>
      <c r="B7" s="3">
        <v>0</v>
      </c>
      <c r="C7" s="3">
        <v>3000</v>
      </c>
      <c r="D7" s="1" t="s">
        <v>181</v>
      </c>
      <c r="E7" s="1" t="s">
        <v>191</v>
      </c>
      <c r="F7" s="1" t="s">
        <v>192</v>
      </c>
      <c r="G7" s="2">
        <v>3.2438</v>
      </c>
      <c r="H7" s="4">
        <v>9731.4</v>
      </c>
    </row>
    <row r="8" spans="1:8">
      <c r="A8" s="3">
        <v>25</v>
      </c>
      <c r="B8" s="3">
        <v>0</v>
      </c>
      <c r="C8" s="3">
        <v>500</v>
      </c>
      <c r="D8" s="1" t="s">
        <v>181</v>
      </c>
      <c r="E8" s="1" t="s">
        <v>193</v>
      </c>
      <c r="F8" s="1" t="s">
        <v>183</v>
      </c>
      <c r="G8" s="2">
        <v>10.8126</v>
      </c>
      <c r="H8" s="4">
        <v>5406.3</v>
      </c>
    </row>
    <row r="9" spans="1:8">
      <c r="A9" s="3">
        <v>26</v>
      </c>
      <c r="B9" s="3">
        <v>0</v>
      </c>
      <c r="C9" s="3">
        <v>150000</v>
      </c>
      <c r="D9" s="1" t="s">
        <v>179</v>
      </c>
      <c r="E9" s="1" t="s">
        <v>194</v>
      </c>
      <c r="F9" s="1" t="s">
        <v>183</v>
      </c>
      <c r="G9" s="2">
        <v>0.2343</v>
      </c>
      <c r="H9" s="4">
        <v>35145</v>
      </c>
    </row>
    <row r="10" spans="1:8">
      <c r="A10" s="3">
        <v>27</v>
      </c>
      <c r="B10" s="3">
        <v>0</v>
      </c>
      <c r="C10" s="3">
        <v>40000</v>
      </c>
      <c r="D10" s="1" t="s">
        <v>179</v>
      </c>
      <c r="E10" s="1" t="s">
        <v>195</v>
      </c>
      <c r="F10" s="1" t="s">
        <v>196</v>
      </c>
      <c r="G10" s="2">
        <v>0.052</v>
      </c>
      <c r="H10" s="4">
        <v>2080</v>
      </c>
    </row>
    <row r="11" spans="1:8">
      <c r="A11" s="3">
        <v>28</v>
      </c>
      <c r="B11" s="3">
        <v>0</v>
      </c>
      <c r="C11" s="3">
        <v>120000</v>
      </c>
      <c r="D11" s="1" t="s">
        <v>179</v>
      </c>
      <c r="E11" s="1" t="s">
        <v>197</v>
      </c>
      <c r="F11" s="1" t="s">
        <v>183</v>
      </c>
      <c r="G11" s="2">
        <v>0.2</v>
      </c>
      <c r="H11" s="4">
        <v>24000</v>
      </c>
    </row>
    <row r="12" spans="1:8">
      <c r="A12" s="3">
        <v>35</v>
      </c>
      <c r="B12" s="3">
        <v>0</v>
      </c>
      <c r="C12" s="3">
        <v>60000</v>
      </c>
      <c r="D12" s="1" t="s">
        <v>198</v>
      </c>
      <c r="E12" s="1" t="s">
        <v>199</v>
      </c>
      <c r="F12" s="1" t="s">
        <v>178</v>
      </c>
      <c r="G12" s="2">
        <v>0.188</v>
      </c>
      <c r="H12" s="4">
        <v>11280</v>
      </c>
    </row>
    <row r="13" spans="1:8">
      <c r="A13" s="3">
        <v>37</v>
      </c>
      <c r="B13" s="3">
        <v>0</v>
      </c>
      <c r="C13" s="3">
        <v>120000</v>
      </c>
      <c r="D13" s="1" t="s">
        <v>179</v>
      </c>
      <c r="E13" s="1" t="s">
        <v>200</v>
      </c>
      <c r="F13" s="1" t="s">
        <v>188</v>
      </c>
      <c r="G13" s="2">
        <v>0.042</v>
      </c>
      <c r="H13" s="4">
        <v>5040</v>
      </c>
    </row>
    <row r="14" spans="1:8">
      <c r="A14" s="3">
        <v>38</v>
      </c>
      <c r="B14" s="3">
        <v>0</v>
      </c>
      <c r="C14" s="3">
        <v>5000</v>
      </c>
      <c r="D14" s="1" t="s">
        <v>181</v>
      </c>
      <c r="E14" s="1" t="s">
        <v>201</v>
      </c>
      <c r="F14" s="1" t="s">
        <v>183</v>
      </c>
      <c r="G14" s="2">
        <v>3.2438</v>
      </c>
      <c r="H14" s="4">
        <v>16219</v>
      </c>
    </row>
    <row r="15" spans="1:8">
      <c r="A15" s="3">
        <v>41</v>
      </c>
      <c r="B15" s="3">
        <v>0</v>
      </c>
      <c r="C15" s="3">
        <v>60000</v>
      </c>
      <c r="D15" s="1" t="s">
        <v>179</v>
      </c>
      <c r="E15" s="1" t="s">
        <v>202</v>
      </c>
      <c r="F15" s="1" t="s">
        <v>203</v>
      </c>
      <c r="G15" s="2">
        <v>0.3</v>
      </c>
      <c r="H15" s="4">
        <v>18000</v>
      </c>
    </row>
    <row r="16" spans="1:8">
      <c r="A16" s="3">
        <v>42</v>
      </c>
      <c r="B16" s="3">
        <v>0</v>
      </c>
      <c r="C16" s="3">
        <v>30000</v>
      </c>
      <c r="D16" s="1" t="s">
        <v>179</v>
      </c>
      <c r="E16" s="1" t="s">
        <v>204</v>
      </c>
      <c r="F16" s="1" t="s">
        <v>188</v>
      </c>
      <c r="G16" s="2">
        <v>0.32</v>
      </c>
      <c r="H16" s="4">
        <v>9600</v>
      </c>
    </row>
    <row r="17" spans="1:8">
      <c r="A17" s="3">
        <v>46</v>
      </c>
      <c r="B17" s="3">
        <v>0</v>
      </c>
      <c r="C17" s="3">
        <v>200000</v>
      </c>
      <c r="D17" s="1" t="s">
        <v>184</v>
      </c>
      <c r="E17" s="1" t="s">
        <v>205</v>
      </c>
      <c r="F17" s="1" t="s">
        <v>183</v>
      </c>
      <c r="G17" s="2">
        <v>0.067</v>
      </c>
      <c r="H17" s="4">
        <v>13400</v>
      </c>
    </row>
    <row r="18" spans="1:8">
      <c r="A18" s="3">
        <v>50</v>
      </c>
      <c r="B18" s="3">
        <v>0</v>
      </c>
      <c r="C18" s="3">
        <v>360000</v>
      </c>
      <c r="D18" s="1" t="s">
        <v>198</v>
      </c>
      <c r="E18" s="1" t="s">
        <v>206</v>
      </c>
      <c r="F18" s="1" t="s">
        <v>188</v>
      </c>
      <c r="G18" s="2">
        <v>0.088</v>
      </c>
      <c r="H18" s="4">
        <v>31680</v>
      </c>
    </row>
    <row r="19" spans="1:8">
      <c r="A19" s="3">
        <v>56</v>
      </c>
      <c r="B19" s="3">
        <v>0</v>
      </c>
      <c r="C19" s="3">
        <v>60000</v>
      </c>
      <c r="D19" s="1" t="s">
        <v>198</v>
      </c>
      <c r="E19" s="1" t="s">
        <v>207</v>
      </c>
      <c r="F19" s="1" t="s">
        <v>208</v>
      </c>
      <c r="G19" s="2">
        <v>0.042</v>
      </c>
      <c r="H19" s="4">
        <v>2520</v>
      </c>
    </row>
    <row r="20" spans="1:8">
      <c r="A20" s="3">
        <v>60</v>
      </c>
      <c r="B20" s="3">
        <v>0</v>
      </c>
      <c r="C20" s="3">
        <v>2000</v>
      </c>
      <c r="D20" s="1" t="s">
        <v>209</v>
      </c>
      <c r="E20" s="1" t="s">
        <v>210</v>
      </c>
      <c r="F20" s="1" t="s">
        <v>203</v>
      </c>
      <c r="G20" s="2">
        <v>6.4876</v>
      </c>
      <c r="H20" s="4">
        <v>12975.2</v>
      </c>
    </row>
    <row r="21" spans="1:8">
      <c r="A21" s="3">
        <v>61</v>
      </c>
      <c r="B21" s="3">
        <v>0</v>
      </c>
      <c r="C21" s="3">
        <v>1000</v>
      </c>
      <c r="D21" s="1" t="s">
        <v>209</v>
      </c>
      <c r="E21" s="1" t="s">
        <v>211</v>
      </c>
      <c r="F21" s="1" t="s">
        <v>212</v>
      </c>
      <c r="G21" s="2">
        <v>10.8126</v>
      </c>
      <c r="H21" s="4">
        <v>10812.6</v>
      </c>
    </row>
    <row r="22" spans="1:8">
      <c r="A22" s="3">
        <v>62</v>
      </c>
      <c r="B22" s="3">
        <v>0</v>
      </c>
      <c r="C22" s="3">
        <v>1200</v>
      </c>
      <c r="D22" s="1" t="s">
        <v>209</v>
      </c>
      <c r="E22" s="1" t="s">
        <v>213</v>
      </c>
      <c r="F22" s="1" t="s">
        <v>203</v>
      </c>
      <c r="G22" s="2">
        <v>19.643</v>
      </c>
      <c r="H22" s="4">
        <v>23571.6</v>
      </c>
    </row>
    <row r="23" spans="1:8">
      <c r="A23" s="3">
        <v>64</v>
      </c>
      <c r="B23" s="3">
        <v>0</v>
      </c>
      <c r="C23" s="3">
        <v>60000</v>
      </c>
      <c r="D23" s="1" t="s">
        <v>198</v>
      </c>
      <c r="E23" s="1" t="s">
        <v>214</v>
      </c>
      <c r="F23" s="1" t="s">
        <v>203</v>
      </c>
      <c r="G23" s="2">
        <v>0.14</v>
      </c>
      <c r="H23" s="4">
        <v>8400</v>
      </c>
    </row>
    <row r="24" spans="1:8">
      <c r="A24" s="3">
        <v>67</v>
      </c>
      <c r="B24" s="3">
        <v>0</v>
      </c>
      <c r="C24" s="3">
        <v>5000</v>
      </c>
      <c r="D24" s="1" t="s">
        <v>181</v>
      </c>
      <c r="E24" s="1" t="s">
        <v>215</v>
      </c>
      <c r="F24" s="1" t="s">
        <v>183</v>
      </c>
      <c r="G24" s="2">
        <v>6.4876</v>
      </c>
      <c r="H24" s="4">
        <v>32438</v>
      </c>
    </row>
    <row r="25" spans="1:8">
      <c r="A25" s="3">
        <v>71</v>
      </c>
      <c r="B25" s="3">
        <v>0</v>
      </c>
      <c r="C25" s="3">
        <v>2000</v>
      </c>
      <c r="D25" s="1" t="s">
        <v>181</v>
      </c>
      <c r="E25" s="1" t="s">
        <v>216</v>
      </c>
      <c r="F25" s="1" t="s">
        <v>188</v>
      </c>
      <c r="G25" s="2">
        <v>3.1176</v>
      </c>
      <c r="H25" s="4">
        <v>6235.2</v>
      </c>
    </row>
    <row r="26" spans="1:8">
      <c r="A26" s="3">
        <v>81</v>
      </c>
      <c r="B26" s="3">
        <v>0</v>
      </c>
      <c r="C26" s="3">
        <v>1500</v>
      </c>
      <c r="D26" s="1" t="s">
        <v>181</v>
      </c>
      <c r="E26" s="1" t="s">
        <v>217</v>
      </c>
      <c r="F26" s="1" t="s">
        <v>178</v>
      </c>
      <c r="G26" s="2">
        <v>4.1448</v>
      </c>
      <c r="H26" s="4">
        <v>6217.2</v>
      </c>
    </row>
    <row r="27" spans="1:8">
      <c r="A27" s="3">
        <v>84</v>
      </c>
      <c r="B27" s="3">
        <v>0</v>
      </c>
      <c r="C27" s="3">
        <v>50000</v>
      </c>
      <c r="D27" s="1" t="s">
        <v>198</v>
      </c>
      <c r="E27" s="1" t="s">
        <v>218</v>
      </c>
      <c r="F27" s="1" t="s">
        <v>183</v>
      </c>
      <c r="G27" s="2">
        <v>0.56</v>
      </c>
      <c r="H27" s="4">
        <v>28000</v>
      </c>
    </row>
    <row r="28" spans="1:8">
      <c r="A28" s="3">
        <v>89</v>
      </c>
      <c r="B28" s="3">
        <v>0</v>
      </c>
      <c r="C28" s="3">
        <v>500</v>
      </c>
      <c r="D28" s="1" t="s">
        <v>181</v>
      </c>
      <c r="E28" s="1" t="s">
        <v>219</v>
      </c>
      <c r="F28" s="1" t="s">
        <v>178</v>
      </c>
      <c r="G28" s="2">
        <v>7.2084</v>
      </c>
      <c r="H28" s="4">
        <v>3604.2</v>
      </c>
    </row>
    <row r="29" spans="1:8">
      <c r="A29" s="3">
        <v>99</v>
      </c>
      <c r="B29" s="3">
        <v>0</v>
      </c>
      <c r="C29" s="3">
        <v>60000</v>
      </c>
      <c r="D29" s="1" t="s">
        <v>179</v>
      </c>
      <c r="E29" s="1" t="s">
        <v>220</v>
      </c>
      <c r="F29" s="1" t="s">
        <v>183</v>
      </c>
      <c r="G29" s="2">
        <v>0.169</v>
      </c>
      <c r="H29" s="4">
        <v>10140</v>
      </c>
    </row>
    <row r="30" spans="1:8">
      <c r="A30" s="3">
        <v>100</v>
      </c>
      <c r="B30" s="3">
        <v>0</v>
      </c>
      <c r="C30" s="3">
        <v>60000</v>
      </c>
      <c r="D30" s="1" t="s">
        <v>179</v>
      </c>
      <c r="E30" s="1" t="s">
        <v>221</v>
      </c>
      <c r="F30" s="1" t="s">
        <v>183</v>
      </c>
      <c r="G30" s="2">
        <v>0.06</v>
      </c>
      <c r="H30" s="4">
        <v>3600</v>
      </c>
    </row>
    <row r="31" spans="1:8">
      <c r="A31" s="3">
        <v>103</v>
      </c>
      <c r="B31" s="3">
        <v>0</v>
      </c>
      <c r="C31" s="3">
        <v>10000</v>
      </c>
      <c r="D31" s="1" t="s">
        <v>184</v>
      </c>
      <c r="E31" s="1" t="s">
        <v>222</v>
      </c>
      <c r="F31" s="1" t="s">
        <v>212</v>
      </c>
      <c r="G31" s="2">
        <v>0.88</v>
      </c>
      <c r="H31" s="4">
        <v>8800</v>
      </c>
    </row>
    <row r="32" spans="1:8">
      <c r="A32" s="3">
        <v>104</v>
      </c>
      <c r="B32" s="3">
        <v>0</v>
      </c>
      <c r="C32" s="3">
        <v>6000</v>
      </c>
      <c r="D32" s="1" t="s">
        <v>198</v>
      </c>
      <c r="E32" s="1" t="s">
        <v>223</v>
      </c>
      <c r="F32" s="1" t="s">
        <v>183</v>
      </c>
      <c r="G32" s="2">
        <v>1.8021</v>
      </c>
      <c r="H32" s="4">
        <v>10812.6</v>
      </c>
    </row>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4</vt:i4>
      </vt:variant>
    </vt:vector>
  </HeadingPairs>
  <TitlesOfParts>
    <vt:vector size="4" baseType="lpstr">
      <vt:lpstr>Edital</vt:lpstr>
      <vt:lpstr>Lotes</vt:lpstr>
      <vt:lpstr>Tabelas</vt:lpstr>
      <vt:lpstr>Planilha4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BBM NET</dc:creator>
  <cp:lastModifiedBy>jose.isaac</cp:lastModifiedBy>
  <dcterms:created xsi:type="dcterms:W3CDTF">2025-02-04T17:00:00Z</dcterms:created>
  <dcterms:modified xsi:type="dcterms:W3CDTF">2025-02-04T17:08:04Z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589FDF97181040F7BC05CEE35B79ADB4_12</vt:lpwstr>
  </property>
  <property fmtid="{D5CDD505-2E9C-101B-9397-08002B2CF9AE}" pid="3" name="KSOProductBuildVer">
    <vt:lpwstr>1046-12.2.0.19805</vt:lpwstr>
  </property>
</Properties>
</file>